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0" yWindow="0" windowWidth="20490" windowHeight="8640" tabRatio="951"/>
  </bookViews>
  <sheets>
    <sheet name="Chat 100" sheetId="53" r:id="rId1"/>
  </sheets>
  <calcPr calcId="152511"/>
</workbook>
</file>

<file path=xl/calcChain.xml><?xml version="1.0" encoding="utf-8"?>
<calcChain xmlns="http://schemas.openxmlformats.org/spreadsheetml/2006/main">
  <c r="C25" i="53" l="1"/>
  <c r="I36" i="53"/>
  <c r="S36" i="53"/>
  <c r="T39" i="53"/>
  <c r="S42" i="53"/>
  <c r="H45" i="53"/>
  <c r="I37" i="53" s="1"/>
  <c r="T45" i="53"/>
  <c r="S52" i="53"/>
  <c r="G59" i="53"/>
  <c r="G60" i="53"/>
  <c r="G61" i="53"/>
  <c r="G62" i="53"/>
  <c r="G63" i="53"/>
  <c r="G64" i="53"/>
  <c r="E65" i="53"/>
  <c r="F65" i="53"/>
  <c r="P74" i="53"/>
  <c r="G75" i="53"/>
  <c r="N76" i="53"/>
  <c r="G80" i="53"/>
  <c r="G81" i="53"/>
  <c r="F85" i="53"/>
  <c r="E91" i="53"/>
  <c r="E95" i="53"/>
  <c r="E99" i="53"/>
  <c r="E103" i="53"/>
  <c r="I103" i="53"/>
  <c r="E107" i="53"/>
  <c r="E110" i="53"/>
  <c r="E111" i="53"/>
  <c r="E115" i="53"/>
  <c r="D116" i="53"/>
  <c r="F126" i="53"/>
  <c r="F127" i="53"/>
  <c r="F128" i="53"/>
  <c r="F129" i="53"/>
  <c r="F130" i="53"/>
  <c r="D138" i="53"/>
  <c r="E138" i="53"/>
  <c r="F138" i="53"/>
  <c r="J90" i="53" l="1"/>
  <c r="J92" i="53"/>
  <c r="J94" i="53"/>
  <c r="J96" i="53"/>
  <c r="J98" i="53"/>
  <c r="J100" i="53"/>
  <c r="J102" i="53"/>
  <c r="I114" i="53"/>
  <c r="J95" i="53"/>
  <c r="T38" i="53"/>
  <c r="T40" i="53"/>
  <c r="T46" i="53"/>
  <c r="T50" i="53"/>
  <c r="T36" i="53"/>
  <c r="T42" i="53"/>
  <c r="T44" i="53"/>
  <c r="T47" i="53"/>
  <c r="T51" i="53"/>
  <c r="T37" i="53"/>
  <c r="J101" i="53"/>
  <c r="J97" i="53"/>
  <c r="J93" i="53"/>
  <c r="G70" i="53"/>
  <c r="G78" i="53"/>
  <c r="G82" i="53"/>
  <c r="G71" i="53"/>
  <c r="G74" i="53"/>
  <c r="G76" i="53"/>
  <c r="G79" i="53"/>
  <c r="G83" i="53"/>
  <c r="G77" i="53"/>
  <c r="G73" i="53"/>
  <c r="T49" i="53"/>
  <c r="T43" i="53"/>
  <c r="T41" i="53"/>
  <c r="J99" i="53"/>
  <c r="J91" i="53"/>
  <c r="G65" i="53"/>
  <c r="H59" i="53" s="1"/>
  <c r="I44" i="53"/>
  <c r="N28" i="53"/>
  <c r="I39" i="53"/>
  <c r="I41" i="53"/>
  <c r="I42" i="53"/>
  <c r="R28" i="53"/>
  <c r="E90" i="53"/>
  <c r="E92" i="53"/>
  <c r="E94" i="53"/>
  <c r="E96" i="53"/>
  <c r="E98" i="53"/>
  <c r="E100" i="53"/>
  <c r="E102" i="53"/>
  <c r="E104" i="53"/>
  <c r="E108" i="53"/>
  <c r="E112" i="53"/>
  <c r="E114" i="53"/>
  <c r="E105" i="53"/>
  <c r="E109" i="53"/>
  <c r="E113" i="53"/>
  <c r="I113" i="53"/>
  <c r="E106" i="53"/>
  <c r="E101" i="53"/>
  <c r="E97" i="53"/>
  <c r="E93" i="53"/>
  <c r="G84" i="53"/>
  <c r="P73" i="53"/>
  <c r="P75" i="53"/>
  <c r="G72" i="53"/>
  <c r="T48" i="53"/>
  <c r="I43" i="53"/>
  <c r="I40" i="53"/>
  <c r="H63" i="53" l="1"/>
  <c r="I116" i="53"/>
  <c r="J115" i="53" s="1"/>
  <c r="H61" i="53"/>
  <c r="H62" i="53"/>
  <c r="H64" i="53"/>
  <c r="H60" i="53"/>
  <c r="E66" i="53"/>
  <c r="F66" i="53"/>
  <c r="J114" i="53" l="1"/>
  <c r="J113" i="53"/>
</calcChain>
</file>

<file path=xl/sharedStrings.xml><?xml version="1.0" encoding="utf-8"?>
<sst xmlns="http://schemas.openxmlformats.org/spreadsheetml/2006/main" count="184" uniqueCount="141">
  <si>
    <t xml:space="preserve">Mes </t>
  </si>
  <si>
    <t>Total</t>
  </si>
  <si>
    <t>%</t>
  </si>
  <si>
    <t>Mujer</t>
  </si>
  <si>
    <t>Hombre</t>
  </si>
  <si>
    <t>-</t>
  </si>
  <si>
    <t>Grupo de edad</t>
  </si>
  <si>
    <t>Otros</t>
  </si>
  <si>
    <t>Tumbes</t>
  </si>
  <si>
    <t>Ucayali</t>
  </si>
  <si>
    <t>Amazonas</t>
  </si>
  <si>
    <t>Madre de Dios</t>
  </si>
  <si>
    <t>Pasco</t>
  </si>
  <si>
    <t>Apurimac</t>
  </si>
  <si>
    <t>Huancavelica</t>
  </si>
  <si>
    <t>Loreto</t>
  </si>
  <si>
    <t>San Martin</t>
  </si>
  <si>
    <t>Ica</t>
  </si>
  <si>
    <t>Feminicidio</t>
  </si>
  <si>
    <t>Cajamarca</t>
  </si>
  <si>
    <t>Tacna</t>
  </si>
  <si>
    <t>Lambayeque</t>
  </si>
  <si>
    <t>Piura</t>
  </si>
  <si>
    <t>Ancash</t>
  </si>
  <si>
    <t>La Libertad</t>
  </si>
  <si>
    <t>Cusco</t>
  </si>
  <si>
    <t>Puno</t>
  </si>
  <si>
    <t>Años</t>
  </si>
  <si>
    <t>Var. %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</si>
  <si>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</si>
  <si>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</si>
  <si>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</si>
  <si>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</si>
  <si>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</si>
  <si>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</si>
  <si>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</si>
  <si>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</si>
  <si>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</si>
  <si>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</si>
  <si>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</si>
  <si>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</si>
  <si>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Var
%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</si>
  <si>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</si>
  <si>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</si>
  <si>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</si>
  <si>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</si>
  <si>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</si>
  <si>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Paises</t>
  </si>
  <si>
    <t>Regiones</t>
  </si>
  <si>
    <t>Nº</t>
  </si>
  <si>
    <t>Lugar</t>
  </si>
  <si>
    <t>RESUMEN</t>
  </si>
  <si>
    <t xml:space="preserve">Moquegua </t>
  </si>
  <si>
    <t>USA</t>
  </si>
  <si>
    <t>Lima Provincia 3/</t>
  </si>
  <si>
    <t>Lima Metropolitana 2/</t>
  </si>
  <si>
    <t>Mexico</t>
  </si>
  <si>
    <t>Junin</t>
  </si>
  <si>
    <t>Guatemala</t>
  </si>
  <si>
    <t>Huanuco</t>
  </si>
  <si>
    <t>Francia</t>
  </si>
  <si>
    <t>España</t>
  </si>
  <si>
    <t>Callao 1/</t>
  </si>
  <si>
    <t>Colombia</t>
  </si>
  <si>
    <t>Ayacucho</t>
  </si>
  <si>
    <t>Chile</t>
  </si>
  <si>
    <t>Arequipa</t>
  </si>
  <si>
    <t>Canada</t>
  </si>
  <si>
    <t>Brasil</t>
  </si>
  <si>
    <t>Argentina</t>
  </si>
  <si>
    <t>Departamento</t>
  </si>
  <si>
    <t>Universidad / Instituto / Colegio</t>
  </si>
  <si>
    <t>Toximetro</t>
  </si>
  <si>
    <t>Servicio Programa AURORA</t>
  </si>
  <si>
    <t>Publicidad (Afiche, volantes, otros)</t>
  </si>
  <si>
    <t>SAU: Servicio de atención Urgente</t>
  </si>
  <si>
    <t>Portal del MIMP</t>
  </si>
  <si>
    <t>CEM: Centro Emergencia Mujer</t>
  </si>
  <si>
    <t>Medio de comunicación televisiva</t>
  </si>
  <si>
    <t>Medio de comunicación radial</t>
  </si>
  <si>
    <t>Referencia al CEM</t>
  </si>
  <si>
    <t>Medio de comunicación escrita</t>
  </si>
  <si>
    <t>Información general</t>
  </si>
  <si>
    <t>Internet / redes sociales</t>
  </si>
  <si>
    <t>Orientación psicologica</t>
  </si>
  <si>
    <t>Instituciones</t>
  </si>
  <si>
    <t>Derivación al SAU</t>
  </si>
  <si>
    <t>Familiares / amigos</t>
  </si>
  <si>
    <t>Derivación al CEM</t>
  </si>
  <si>
    <t>Comisarias</t>
  </si>
  <si>
    <t>Acciones realizadas</t>
  </si>
  <si>
    <t>Charlas</t>
  </si>
  <si>
    <t>Como se entero del Chat100</t>
  </si>
  <si>
    <t>Porcentaje</t>
  </si>
  <si>
    <t>46 a + años</t>
  </si>
  <si>
    <t>26 a 45 años</t>
  </si>
  <si>
    <t>18 a 25 años</t>
  </si>
  <si>
    <t>13 a 17 años</t>
  </si>
  <si>
    <t>Menos de 13 años</t>
  </si>
  <si>
    <t>Sexo</t>
  </si>
  <si>
    <t>Problemas psicológicos por parte del/de  la usuario/a</t>
  </si>
  <si>
    <t>Pareja no acepta terminar la relación (Acoso psicológico)</t>
  </si>
  <si>
    <t>Infidelidad de Pareja</t>
  </si>
  <si>
    <t>Dudas en el enamoramiento</t>
  </si>
  <si>
    <t>Control por enamorado/a o novio/a o ex pareja</t>
  </si>
  <si>
    <t>Conflicto familiar</t>
  </si>
  <si>
    <t>Conflicto de pareja (Desacuerdo)</t>
  </si>
  <si>
    <t>Celos por enamorado/a o novio/a</t>
  </si>
  <si>
    <t>Sustracción internacional a menores</t>
  </si>
  <si>
    <t>Sub total</t>
  </si>
  <si>
    <t>Situaciones que puede generar violencia</t>
  </si>
  <si>
    <t>Tenencia</t>
  </si>
  <si>
    <t>Regimen de visitas</t>
  </si>
  <si>
    <t>Violencia Económica</t>
  </si>
  <si>
    <t>Filiación</t>
  </si>
  <si>
    <t>Violencia Sexual</t>
  </si>
  <si>
    <t>Alimentos</t>
  </si>
  <si>
    <t>Violencia Física</t>
  </si>
  <si>
    <t>Referencia a otros servicios y/o instituciones por:</t>
  </si>
  <si>
    <t>Violencia Psicologica</t>
  </si>
  <si>
    <t>Información institucional del MIMP/AURORA</t>
  </si>
  <si>
    <t>Situaciones de violencia</t>
  </si>
  <si>
    <t>Conocer el chat y sus funciones</t>
  </si>
  <si>
    <t>Motivo de consulta CHAT privado</t>
  </si>
  <si>
    <t>Motivo de consulta CHAT público</t>
  </si>
  <si>
    <t>consultas privadas</t>
  </si>
  <si>
    <t xml:space="preserve">consultas públicas y </t>
  </si>
  <si>
    <t xml:space="preserve">Se han realizado 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</si>
  <si>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</si>
  <si>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 100</t>
  </si>
  <si>
    <t>Otros paises</t>
  </si>
  <si>
    <t>Australia</t>
  </si>
  <si>
    <t>Alemania</t>
  </si>
  <si>
    <r>
      <t>Cuadro N° 7:</t>
    </r>
    <r>
      <rPr>
        <sz val="9"/>
        <color rgb="FF000000"/>
        <rFont val="Arial"/>
        <family val="2"/>
      </rPr>
      <t xml:space="preserve"> Lugar desde donde se conectan al Chat100 </t>
    </r>
  </si>
  <si>
    <r>
      <rPr>
        <b/>
        <sz val="9"/>
        <color rgb="FF000000"/>
        <rFont val="Arial"/>
        <family val="2"/>
      </rPr>
      <t>Cuadro N° 6</t>
    </r>
    <r>
      <rPr>
        <sz val="9"/>
        <color rgb="FF000000"/>
        <rFont val="Arial"/>
        <family val="2"/>
      </rPr>
      <t>: Acciones realizadas</t>
    </r>
  </si>
  <si>
    <r>
      <rPr>
        <b/>
        <sz val="9"/>
        <color rgb="FF000000"/>
        <rFont val="Arial"/>
        <family val="2"/>
      </rPr>
      <t>Cuadro N° 5</t>
    </r>
    <r>
      <rPr>
        <sz val="9"/>
        <color rgb="FF000000"/>
        <rFont val="Arial"/>
        <family val="2"/>
      </rPr>
      <t>: Acciones de difusión del Chat100</t>
    </r>
  </si>
  <si>
    <r>
      <t xml:space="preserve">Cuadro N° 4:  </t>
    </r>
    <r>
      <rPr>
        <sz val="9"/>
        <color rgb="FF000000"/>
        <rFont val="Arial"/>
        <family val="2"/>
      </rPr>
      <t>Edad y Sexo del consultante</t>
    </r>
  </si>
  <si>
    <r>
      <rPr>
        <b/>
        <sz val="9"/>
        <color rgb="FF000000"/>
        <rFont val="Arial"/>
        <family val="2"/>
      </rPr>
      <t>Cuadro N° 3</t>
    </r>
    <r>
      <rPr>
        <sz val="9"/>
        <color rgb="FF000000"/>
        <rFont val="Arial"/>
        <family val="2"/>
      </rPr>
      <t>: Motivo de consulta CHAT Privado</t>
    </r>
  </si>
  <si>
    <r>
      <t xml:space="preserve">Cuadro N° 2: </t>
    </r>
    <r>
      <rPr>
        <sz val="9"/>
        <color rgb="FF000000"/>
        <rFont val="Arial"/>
        <family val="2"/>
      </rPr>
      <t xml:space="preserve">Motivo de consulta CHAT Público </t>
    </r>
  </si>
  <si>
    <r>
      <t xml:space="preserve">Cuadro N° 1: </t>
    </r>
    <r>
      <rPr>
        <sz val="9"/>
        <color rgb="FF000000"/>
        <rFont val="Arial"/>
        <family val="2"/>
      </rPr>
      <t>Consultas Chat por mes y año (periodo 2011-2020)</t>
    </r>
  </si>
  <si>
    <t>Periodo: Enero - Mayo,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</si>
</sst>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  <numFmt numFmtId="168" formatCode="###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rgb="FF002060"/>
      <name val="Arial"/>
      <family val="2"/>
    </font>
    <font>
      <sz val="9"/>
      <color rgb="FF000000"/>
      <name val="Arial"/>
      <family val="2"/>
    </font>
    <font>
      <b/>
      <i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rgb="FF444444"/>
      <name val="Arial"/>
      <family val="2"/>
    </font>
    <font>
      <sz val="18"/>
      <color rgb="FF003399"/>
      <name val="Impact"/>
      <family val="2"/>
    </font>
    <font>
      <sz val="11"/>
      <color rgb="FF000000"/>
      <name val="Calibri"/>
      <family val="2"/>
    </font>
    <font>
      <sz val="9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1F4E78"/>
      <name val="Arial"/>
      <family val="2"/>
    </font>
    <font>
      <b/>
      <sz val="9"/>
      <color rgb="FF1F4E78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</font>
    <font>
      <sz val="9"/>
      <color rgb="FF000000"/>
      <name val="Arial"/>
    </font>
    <font>
      <b/>
      <i/>
      <sz val="8"/>
      <color rgb="FF000000"/>
      <name val="Arial"/>
      <family val="2"/>
    </font>
    <font>
      <b/>
      <u/>
      <sz val="9"/>
      <color rgb="FF000000"/>
      <name val="Arial"/>
      <family val="2"/>
    </font>
    <font>
      <i/>
      <sz val="9"/>
      <color rgb="FF000000"/>
      <name val="Arial"/>
      <family val="2"/>
    </font>
    <font>
      <sz val="10"/>
      <color rgb="FF444444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Arial"/>
      <family val="2"/>
    </font>
    <font>
      <b/>
      <sz val="16"/>
      <color rgb="FFFFFFFF"/>
      <name val="Arial"/>
      <family val="2"/>
    </font>
    <font>
      <sz val="22"/>
      <color rgb="FF000080"/>
      <name val="Impact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161616"/>
        <bgColor rgb="FF000000"/>
      </patternFill>
    </fill>
  </fills>
  <borders count="2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 style="thick">
        <color auto="1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 style="medium">
        <color rgb="FFFFFFFF"/>
      </bottom>
      <diagonal/>
    </border>
  </borders>
  <cellStyleXfs count="20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1" fillId="0" borderId="0" applyBorder="0"/>
    <xf numFmtId="164" fontId="2" fillId="0" borderId="0" applyFont="0" applyFill="0" applyBorder="0" applyAlignment="0" applyProtection="0"/>
  </cellStyleXfs>
  <cellXfs count="172">
    <xf numFmtId="0" fontId="0" fillId="0" borderId="0" xfId="0"/>
    <xf numFmtId="0" fontId="5" fillId="0" borderId="0" xfId="7" applyFont="1" applyFill="1" applyBorder="1" applyAlignment="1">
      <alignment horizontal="center" vertical="center"/>
    </xf>
    <xf numFmtId="0" fontId="5" fillId="0" borderId="6" xfId="7" applyFont="1" applyFill="1" applyBorder="1" applyAlignment="1">
      <alignment vertical="center"/>
    </xf>
    <xf numFmtId="0" fontId="11" fillId="2" borderId="0" xfId="7" applyFont="1" applyFill="1" applyBorder="1"/>
    <xf numFmtId="0" fontId="6" fillId="2" borderId="0" xfId="7" applyFont="1" applyFill="1" applyBorder="1"/>
    <xf numFmtId="0" fontId="6" fillId="2" borderId="2" xfId="7" applyFont="1" applyFill="1" applyBorder="1"/>
    <xf numFmtId="0" fontId="6" fillId="2" borderId="3" xfId="7" applyFont="1" applyFill="1" applyBorder="1"/>
    <xf numFmtId="3" fontId="6" fillId="0" borderId="3" xfId="7" applyNumberFormat="1" applyFont="1" applyFill="1" applyBorder="1" applyAlignment="1">
      <alignment horizontal="right" vertical="center" indent="2"/>
    </xf>
    <xf numFmtId="0" fontId="6" fillId="0" borderId="3" xfId="7" applyFont="1" applyFill="1" applyBorder="1" applyAlignment="1">
      <alignment vertical="center"/>
    </xf>
    <xf numFmtId="0" fontId="6" fillId="2" borderId="4" xfId="7" applyFont="1" applyFill="1" applyBorder="1"/>
    <xf numFmtId="0" fontId="6" fillId="2" borderId="5" xfId="7" applyFont="1" applyFill="1" applyBorder="1"/>
    <xf numFmtId="0" fontId="6" fillId="0" borderId="0" xfId="7" applyFont="1" applyFill="1" applyBorder="1"/>
    <xf numFmtId="3" fontId="6" fillId="0" borderId="0" xfId="7" applyNumberFormat="1" applyFont="1" applyFill="1" applyBorder="1" applyAlignment="1">
      <alignment horizontal="right" vertical="center" indent="2"/>
    </xf>
    <xf numFmtId="0" fontId="6" fillId="0" borderId="0" xfId="7" applyFont="1" applyFill="1" applyBorder="1" applyAlignment="1">
      <alignment vertical="center"/>
    </xf>
    <xf numFmtId="0" fontId="6" fillId="2" borderId="6" xfId="7" applyFont="1" applyFill="1" applyBorder="1"/>
    <xf numFmtId="0" fontId="6" fillId="0" borderId="6" xfId="7" applyFont="1" applyFill="1" applyBorder="1"/>
    <xf numFmtId="165" fontId="12" fillId="3" borderId="7" xfId="9" applyNumberFormat="1" applyFont="1" applyFill="1" applyBorder="1" applyAlignment="1">
      <alignment horizontal="center" vertical="center"/>
    </xf>
    <xf numFmtId="3" fontId="13" fillId="3" borderId="1" xfId="7" applyNumberFormat="1" applyFont="1" applyFill="1" applyBorder="1" applyAlignment="1">
      <alignment horizontal="center" vertical="center"/>
    </xf>
    <xf numFmtId="0" fontId="13" fillId="3" borderId="1" xfId="7" applyFont="1" applyFill="1" applyBorder="1" applyAlignment="1">
      <alignment vertical="center"/>
    </xf>
    <xf numFmtId="165" fontId="6" fillId="4" borderId="8" xfId="9" applyNumberFormat="1" applyFont="1" applyFill="1" applyBorder="1" applyAlignment="1">
      <alignment horizontal="center" vertical="center"/>
    </xf>
    <xf numFmtId="3" fontId="6" fillId="5" borderId="9" xfId="7" applyNumberFormat="1" applyFont="1" applyFill="1" applyBorder="1" applyAlignment="1">
      <alignment horizontal="center" vertical="center"/>
    </xf>
    <xf numFmtId="0" fontId="6" fillId="5" borderId="0" xfId="7" applyFont="1" applyFill="1" applyBorder="1" applyAlignment="1">
      <alignment vertical="center"/>
    </xf>
    <xf numFmtId="0" fontId="6" fillId="0" borderId="6" xfId="7" applyFont="1" applyFill="1" applyBorder="1" applyAlignment="1">
      <alignment horizontal="left" vertical="center"/>
    </xf>
    <xf numFmtId="0" fontId="13" fillId="3" borderId="0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vertical="center"/>
    </xf>
    <xf numFmtId="0" fontId="14" fillId="2" borderId="0" xfId="7" applyFont="1" applyFill="1" applyBorder="1" applyAlignment="1">
      <alignment horizontal="left" vertical="center"/>
    </xf>
    <xf numFmtId="0" fontId="15" fillId="2" borderId="0" xfId="7" applyFont="1" applyFill="1" applyBorder="1" applyAlignment="1">
      <alignment vertical="center"/>
    </xf>
    <xf numFmtId="0" fontId="5" fillId="2" borderId="0" xfId="7" applyFont="1" applyFill="1" applyBorder="1" applyAlignment="1">
      <alignment vertical="center"/>
    </xf>
    <xf numFmtId="0" fontId="6" fillId="2" borderId="11" xfId="7" applyFont="1" applyFill="1" applyBorder="1"/>
    <xf numFmtId="0" fontId="6" fillId="2" borderId="12" xfId="7" applyFont="1" applyFill="1" applyBorder="1"/>
    <xf numFmtId="0" fontId="6" fillId="2" borderId="13" xfId="7" applyFont="1" applyFill="1" applyBorder="1"/>
    <xf numFmtId="0" fontId="16" fillId="2" borderId="4" xfId="7" applyFont="1" applyFill="1" applyBorder="1" applyAlignment="1">
      <alignment vertical="center"/>
    </xf>
    <xf numFmtId="0" fontId="16" fillId="2" borderId="6" xfId="7" applyFont="1" applyFill="1" applyBorder="1" applyAlignment="1">
      <alignment vertical="center"/>
    </xf>
    <xf numFmtId="165" fontId="13" fillId="3" borderId="14" xfId="9" applyNumberFormat="1" applyFont="1" applyFill="1" applyBorder="1" applyAlignment="1">
      <alignment horizontal="right" vertical="center"/>
    </xf>
    <xf numFmtId="3" fontId="13" fillId="3" borderId="15" xfId="7" applyNumberFormat="1" applyFont="1" applyFill="1" applyBorder="1" applyAlignment="1">
      <alignment horizontal="right" vertical="center"/>
    </xf>
    <xf numFmtId="0" fontId="13" fillId="3" borderId="15" xfId="7" applyFont="1" applyFill="1" applyBorder="1" applyAlignment="1">
      <alignment horizontal="center" vertical="center"/>
    </xf>
    <xf numFmtId="0" fontId="13" fillId="3" borderId="16" xfId="7" applyFont="1" applyFill="1" applyBorder="1" applyAlignment="1">
      <alignment horizontal="center" vertical="center"/>
    </xf>
    <xf numFmtId="9" fontId="13" fillId="3" borderId="1" xfId="9" applyNumberFormat="1" applyFont="1" applyFill="1" applyBorder="1" applyAlignment="1">
      <alignment horizontal="right" vertical="center"/>
    </xf>
    <xf numFmtId="3" fontId="13" fillId="3" borderId="1" xfId="7" applyNumberFormat="1" applyFont="1" applyFill="1" applyBorder="1" applyAlignment="1">
      <alignment horizontal="right" vertical="center"/>
    </xf>
    <xf numFmtId="0" fontId="13" fillId="3" borderId="1" xfId="7" applyFont="1" applyFill="1" applyBorder="1" applyAlignment="1">
      <alignment horizontal="center" vertical="center"/>
    </xf>
    <xf numFmtId="0" fontId="13" fillId="3" borderId="17" xfId="7" applyFont="1" applyFill="1" applyBorder="1" applyAlignment="1">
      <alignment horizontal="center" vertical="center"/>
    </xf>
    <xf numFmtId="165" fontId="6" fillId="5" borderId="0" xfId="8" applyNumberFormat="1" applyFont="1" applyFill="1" applyBorder="1" applyAlignment="1">
      <alignment horizontal="right" vertical="center"/>
    </xf>
    <xf numFmtId="3" fontId="6" fillId="5" borderId="0" xfId="7" applyNumberFormat="1" applyFont="1" applyFill="1" applyBorder="1" applyAlignment="1">
      <alignment horizontal="right" vertical="center"/>
    </xf>
    <xf numFmtId="0" fontId="6" fillId="5" borderId="0" xfId="7" applyFont="1" applyFill="1" applyBorder="1" applyAlignment="1">
      <alignment horizontal="left" vertical="center"/>
    </xf>
    <xf numFmtId="0" fontId="6" fillId="5" borderId="6" xfId="7" applyFont="1" applyFill="1" applyBorder="1" applyAlignment="1">
      <alignment horizontal="left" vertical="center"/>
    </xf>
    <xf numFmtId="9" fontId="6" fillId="0" borderId="0" xfId="8" applyNumberFormat="1" applyFont="1" applyFill="1" applyBorder="1" applyAlignment="1">
      <alignment horizontal="right" vertical="center"/>
    </xf>
    <xf numFmtId="3" fontId="6" fillId="0" borderId="0" xfId="7" applyNumberFormat="1" applyFont="1" applyFill="1" applyBorder="1" applyAlignment="1">
      <alignment horizontal="right" vertical="center"/>
    </xf>
    <xf numFmtId="0" fontId="6" fillId="0" borderId="0" xfId="7" applyFont="1" applyFill="1" applyBorder="1" applyAlignment="1">
      <alignment horizontal="left" vertical="center"/>
    </xf>
    <xf numFmtId="165" fontId="6" fillId="0" borderId="6" xfId="8" applyNumberFormat="1" applyFont="1" applyFill="1" applyBorder="1" applyAlignment="1">
      <alignment horizontal="right" vertical="center"/>
    </xf>
    <xf numFmtId="0" fontId="12" fillId="3" borderId="0" xfId="7" applyFont="1" applyFill="1" applyBorder="1" applyAlignment="1">
      <alignment horizontal="right" vertical="center"/>
    </xf>
    <xf numFmtId="0" fontId="13" fillId="3" borderId="0" xfId="7" applyFont="1" applyFill="1" applyBorder="1" applyAlignment="1">
      <alignment vertical="center"/>
    </xf>
    <xf numFmtId="0" fontId="13" fillId="3" borderId="6" xfId="7" applyFont="1" applyFill="1" applyBorder="1" applyAlignment="1">
      <alignment vertical="center"/>
    </xf>
    <xf numFmtId="0" fontId="6" fillId="6" borderId="11" xfId="7" applyFont="1" applyFill="1" applyBorder="1"/>
    <xf numFmtId="0" fontId="6" fillId="6" borderId="12" xfId="7" applyFont="1" applyFill="1" applyBorder="1"/>
    <xf numFmtId="0" fontId="17" fillId="6" borderId="13" xfId="7" applyFont="1" applyFill="1" applyBorder="1"/>
    <xf numFmtId="0" fontId="6" fillId="0" borderId="0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horizontal="center"/>
    </xf>
    <xf numFmtId="168" fontId="19" fillId="0" borderId="0" xfId="16" applyNumberFormat="1" applyFont="1" applyFill="1" applyBorder="1" applyAlignment="1">
      <alignment horizontal="right" vertical="center"/>
    </xf>
    <xf numFmtId="0" fontId="19" fillId="0" borderId="0" xfId="16" applyFont="1" applyFill="1" applyBorder="1" applyAlignment="1">
      <alignment horizontal="left" vertical="top" wrapText="1"/>
    </xf>
    <xf numFmtId="165" fontId="13" fillId="0" borderId="0" xfId="9" applyNumberFormat="1" applyFont="1" applyFill="1" applyBorder="1" applyAlignment="1">
      <alignment horizontal="right" vertical="center"/>
    </xf>
    <xf numFmtId="165" fontId="6" fillId="0" borderId="0" xfId="8" applyNumberFormat="1" applyFont="1" applyFill="1" applyBorder="1" applyAlignment="1">
      <alignment horizontal="right" vertical="center"/>
    </xf>
    <xf numFmtId="0" fontId="6" fillId="0" borderId="6" xfId="7" applyFont="1" applyFill="1" applyBorder="1" applyAlignment="1">
      <alignment vertical="center"/>
    </xf>
    <xf numFmtId="0" fontId="6" fillId="0" borderId="0" xfId="16" applyFont="1" applyFill="1" applyBorder="1" applyAlignment="1">
      <alignment horizontal="left" vertical="top" wrapText="1"/>
    </xf>
    <xf numFmtId="0" fontId="12" fillId="0" borderId="0" xfId="7" applyFont="1" applyFill="1" applyBorder="1" applyAlignment="1">
      <alignment horizontal="right" vertical="center"/>
    </xf>
    <xf numFmtId="0" fontId="12" fillId="0" borderId="6" xfId="7" applyFont="1" applyFill="1" applyBorder="1" applyAlignment="1">
      <alignment horizontal="right" vertical="center"/>
    </xf>
    <xf numFmtId="0" fontId="12" fillId="3" borderId="0" xfId="7" applyFont="1" applyFill="1" applyBorder="1" applyAlignment="1">
      <alignment horizontal="center" vertical="center"/>
    </xf>
    <xf numFmtId="0" fontId="13" fillId="3" borderId="0" xfId="7" applyFont="1" applyFill="1" applyBorder="1" applyAlignment="1">
      <alignment horizontal="right" vertical="center"/>
    </xf>
    <xf numFmtId="0" fontId="19" fillId="0" borderId="23" xfId="17" applyFont="1" applyFill="1" applyBorder="1" applyAlignment="1">
      <alignment vertical="top" wrapText="1"/>
    </xf>
    <xf numFmtId="0" fontId="5" fillId="2" borderId="12" xfId="7" applyFont="1" applyFill="1" applyBorder="1" applyAlignment="1">
      <alignment vertical="center"/>
    </xf>
    <xf numFmtId="0" fontId="17" fillId="2" borderId="13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 indent="2"/>
    </xf>
    <xf numFmtId="0" fontId="6" fillId="2" borderId="0" xfId="7" applyFont="1" applyFill="1" applyBorder="1" applyAlignment="1">
      <alignment vertical="center" wrapText="1"/>
    </xf>
    <xf numFmtId="0" fontId="6" fillId="0" borderId="0" xfId="7" applyFont="1" applyFill="1" applyBorder="1" applyAlignment="1">
      <alignment horizontal="right" vertical="center"/>
    </xf>
    <xf numFmtId="0" fontId="20" fillId="2" borderId="0" xfId="7" applyFont="1" applyFill="1" applyBorder="1" applyAlignment="1">
      <alignment vertical="center"/>
    </xf>
    <xf numFmtId="0" fontId="6" fillId="0" borderId="0" xfId="7" applyFont="1" applyFill="1" applyBorder="1" applyAlignment="1"/>
    <xf numFmtId="0" fontId="21" fillId="0" borderId="0" xfId="7" applyFont="1" applyFill="1" applyBorder="1" applyAlignment="1">
      <alignment vertical="center"/>
    </xf>
    <xf numFmtId="0" fontId="6" fillId="2" borderId="0" xfId="7" applyFont="1" applyFill="1" applyBorder="1" applyAlignment="1">
      <alignment horizontal="left" vertical="center" wrapText="1"/>
    </xf>
    <xf numFmtId="0" fontId="17" fillId="2" borderId="0" xfId="7" applyFont="1" applyFill="1" applyBorder="1" applyAlignment="1">
      <alignment vertical="center"/>
    </xf>
    <xf numFmtId="9" fontId="6" fillId="2" borderId="0" xfId="8" applyFont="1" applyFill="1" applyBorder="1"/>
    <xf numFmtId="1" fontId="6" fillId="2" borderId="0" xfId="7" applyNumberFormat="1" applyFont="1" applyFill="1" applyBorder="1" applyAlignment="1"/>
    <xf numFmtId="1" fontId="6" fillId="2" borderId="0" xfId="7" applyNumberFormat="1" applyFont="1" applyFill="1" applyBorder="1" applyAlignment="1">
      <alignment horizontal="center"/>
    </xf>
    <xf numFmtId="0" fontId="6" fillId="2" borderId="0" xfId="7" applyFont="1" applyFill="1" applyBorder="1" applyAlignment="1">
      <alignment vertical="top"/>
    </xf>
    <xf numFmtId="0" fontId="6" fillId="2" borderId="0" xfId="7" applyFont="1" applyFill="1" applyBorder="1" applyAlignment="1">
      <alignment horizontal="left" wrapText="1"/>
    </xf>
    <xf numFmtId="9" fontId="13" fillId="7" borderId="0" xfId="8" applyNumberFormat="1" applyFont="1" applyFill="1" applyBorder="1" applyAlignment="1">
      <alignment horizontal="center" vertical="center"/>
    </xf>
    <xf numFmtId="165" fontId="13" fillId="3" borderId="1" xfId="8" applyNumberFormat="1" applyFont="1" applyFill="1" applyBorder="1" applyAlignment="1">
      <alignment horizontal="center" vertical="center"/>
    </xf>
    <xf numFmtId="165" fontId="17" fillId="0" borderId="0" xfId="8" applyNumberFormat="1" applyFont="1" applyFill="1" applyBorder="1" applyAlignment="1">
      <alignment horizontal="center" vertical="center"/>
    </xf>
    <xf numFmtId="3" fontId="6" fillId="0" borderId="0" xfId="7" applyNumberFormat="1" applyFont="1" applyFill="1" applyBorder="1" applyAlignment="1">
      <alignment horizontal="center" vertical="center"/>
    </xf>
    <xf numFmtId="0" fontId="12" fillId="2" borderId="0" xfId="7" applyFont="1" applyFill="1" applyBorder="1" applyAlignment="1">
      <alignment horizontal="center"/>
    </xf>
    <xf numFmtId="9" fontId="12" fillId="2" borderId="0" xfId="8" applyFont="1" applyFill="1" applyBorder="1"/>
    <xf numFmtId="0" fontId="13" fillId="2" borderId="0" xfId="7" applyFont="1" applyFill="1" applyBorder="1"/>
    <xf numFmtId="0" fontId="12" fillId="2" borderId="0" xfId="7" applyFont="1" applyFill="1" applyBorder="1" applyAlignment="1">
      <alignment horizontal="left"/>
    </xf>
    <xf numFmtId="0" fontId="17" fillId="2" borderId="0" xfId="7" applyFont="1" applyFill="1" applyBorder="1" applyAlignment="1">
      <alignment horizontal="center"/>
    </xf>
    <xf numFmtId="0" fontId="6" fillId="2" borderId="0" xfId="7" applyFont="1" applyFill="1" applyBorder="1" applyAlignment="1"/>
    <xf numFmtId="0" fontId="6" fillId="2" borderId="0" xfId="7" applyFont="1" applyFill="1" applyBorder="1" applyAlignment="1">
      <alignment horizontal="left"/>
    </xf>
    <xf numFmtId="0" fontId="17" fillId="2" borderId="0" xfId="7" applyFont="1" applyFill="1" applyBorder="1"/>
    <xf numFmtId="0" fontId="17" fillId="2" borderId="0" xfId="7" applyFont="1" applyFill="1" applyBorder="1" applyAlignment="1"/>
    <xf numFmtId="3" fontId="6" fillId="2" borderId="0" xfId="7" applyNumberFormat="1" applyFont="1" applyFill="1" applyBorder="1" applyAlignment="1">
      <alignment horizontal="right"/>
    </xf>
    <xf numFmtId="9" fontId="13" fillId="3" borderId="1" xfId="8" applyNumberFormat="1" applyFont="1" applyFill="1" applyBorder="1" applyAlignment="1">
      <alignment horizontal="right" vertical="center"/>
    </xf>
    <xf numFmtId="9" fontId="6" fillId="0" borderId="0" xfId="8" applyNumberFormat="1" applyFont="1" applyFill="1" applyBorder="1" applyAlignment="1">
      <alignment vertical="center"/>
    </xf>
    <xf numFmtId="0" fontId="21" fillId="2" borderId="0" xfId="7" applyFont="1" applyFill="1" applyBorder="1" applyAlignment="1">
      <alignment vertical="center"/>
    </xf>
    <xf numFmtId="0" fontId="17" fillId="0" borderId="0" xfId="7" applyFont="1" applyFill="1" applyBorder="1" applyAlignment="1">
      <alignment horizontal="center" vertical="center"/>
    </xf>
    <xf numFmtId="0" fontId="13" fillId="3" borderId="1" xfId="7" applyFont="1" applyFill="1" applyBorder="1" applyAlignment="1">
      <alignment horizontal="right" vertical="center"/>
    </xf>
    <xf numFmtId="3" fontId="6" fillId="0" borderId="18" xfId="7" applyNumberFormat="1" applyFont="1" applyFill="1" applyBorder="1" applyAlignment="1">
      <alignment horizontal="right" vertical="center"/>
    </xf>
    <xf numFmtId="0" fontId="6" fillId="0" borderId="18" xfId="7" applyFont="1" applyFill="1" applyBorder="1" applyAlignment="1">
      <alignment horizontal="left" vertical="center"/>
    </xf>
    <xf numFmtId="9" fontId="6" fillId="0" borderId="19" xfId="8" applyNumberFormat="1" applyFont="1" applyFill="1" applyBorder="1" applyAlignment="1">
      <alignment horizontal="right" vertical="center"/>
    </xf>
    <xf numFmtId="0" fontId="6" fillId="0" borderId="19" xfId="7" applyFont="1" applyFill="1" applyBorder="1" applyAlignment="1">
      <alignment horizontal="right" vertical="center"/>
    </xf>
    <xf numFmtId="0" fontId="6" fillId="0" borderId="19" xfId="7" applyFont="1" applyFill="1" applyBorder="1" applyAlignment="1">
      <alignment vertical="center"/>
    </xf>
    <xf numFmtId="9" fontId="17" fillId="0" borderId="19" xfId="8" applyNumberFormat="1" applyFont="1" applyFill="1" applyBorder="1" applyAlignment="1">
      <alignment horizontal="right" vertical="center"/>
    </xf>
    <xf numFmtId="3" fontId="17" fillId="0" borderId="19" xfId="7" applyNumberFormat="1" applyFont="1" applyFill="1" applyBorder="1" applyAlignment="1">
      <alignment horizontal="right" vertical="center"/>
    </xf>
    <xf numFmtId="0" fontId="17" fillId="0" borderId="19" xfId="7" applyFont="1" applyFill="1" applyBorder="1" applyAlignment="1">
      <alignment horizontal="left" vertical="center"/>
    </xf>
    <xf numFmtId="0" fontId="17" fillId="0" borderId="19" xfId="7" applyFont="1" applyFill="1" applyBorder="1" applyAlignment="1">
      <alignment vertical="center"/>
    </xf>
    <xf numFmtId="3" fontId="6" fillId="0" borderId="0" xfId="7" applyNumberFormat="1" applyFont="1" applyFill="1" applyBorder="1" applyAlignment="1">
      <alignment vertical="center"/>
    </xf>
    <xf numFmtId="0" fontId="17" fillId="0" borderId="0" xfId="7" applyFont="1" applyFill="1" applyBorder="1" applyAlignment="1">
      <alignment vertical="center"/>
    </xf>
    <xf numFmtId="9" fontId="6" fillId="2" borderId="19" xfId="7" applyNumberFormat="1" applyFont="1" applyFill="1" applyBorder="1"/>
    <xf numFmtId="0" fontId="6" fillId="2" borderId="19" xfId="7" applyFont="1" applyFill="1" applyBorder="1"/>
    <xf numFmtId="9" fontId="17" fillId="0" borderId="19" xfId="8" applyNumberFormat="1" applyFont="1" applyFill="1" applyBorder="1" applyAlignment="1">
      <alignment vertical="center"/>
    </xf>
    <xf numFmtId="3" fontId="17" fillId="0" borderId="19" xfId="7" applyNumberFormat="1" applyFont="1" applyFill="1" applyBorder="1" applyAlignment="1">
      <alignment vertical="center"/>
    </xf>
    <xf numFmtId="0" fontId="6" fillId="3" borderId="0" xfId="7" applyFont="1" applyFill="1" applyBorder="1" applyAlignment="1">
      <alignment vertical="center"/>
    </xf>
    <xf numFmtId="0" fontId="13" fillId="3" borderId="0" xfId="7" applyFont="1" applyFill="1" applyBorder="1" applyAlignment="1">
      <alignment horizontal="left" vertical="center"/>
    </xf>
    <xf numFmtId="0" fontId="22" fillId="2" borderId="0" xfId="7" applyFont="1" applyFill="1" applyBorder="1" applyAlignment="1">
      <alignment horizontal="left" wrapText="1"/>
    </xf>
    <xf numFmtId="0" fontId="22" fillId="2" borderId="0" xfId="7" applyFont="1" applyFill="1" applyBorder="1" applyAlignment="1">
      <alignment wrapText="1"/>
    </xf>
    <xf numFmtId="0" fontId="22" fillId="2" borderId="0" xfId="7" applyFont="1" applyFill="1" applyBorder="1" applyAlignment="1"/>
    <xf numFmtId="0" fontId="6" fillId="2" borderId="0" xfId="7" applyFont="1" applyFill="1" applyBorder="1" applyAlignment="1">
      <alignment wrapText="1"/>
    </xf>
    <xf numFmtId="0" fontId="22" fillId="2" borderId="0" xfId="7" applyFont="1" applyFill="1" applyBorder="1" applyAlignment="1">
      <alignment horizontal="left"/>
    </xf>
    <xf numFmtId="3" fontId="7" fillId="8" borderId="0" xfId="7" applyNumberFormat="1" applyFont="1" applyFill="1" applyBorder="1" applyAlignment="1">
      <alignment horizontal="center" vertical="center" wrapText="1"/>
    </xf>
    <xf numFmtId="0" fontId="7" fillId="8" borderId="0" xfId="7" applyFont="1" applyFill="1" applyBorder="1" applyAlignment="1">
      <alignment horizontal="center" vertical="center" wrapText="1"/>
    </xf>
    <xf numFmtId="9" fontId="6" fillId="2" borderId="0" xfId="3" applyFont="1" applyFill="1" applyBorder="1" applyAlignment="1">
      <alignment wrapText="1"/>
    </xf>
    <xf numFmtId="0" fontId="8" fillId="2" borderId="0" xfId="7" applyFont="1" applyFill="1" applyBorder="1" applyAlignment="1">
      <alignment wrapText="1"/>
    </xf>
    <xf numFmtId="0" fontId="13" fillId="2" borderId="0" xfId="7" applyFont="1" applyFill="1" applyBorder="1" applyAlignment="1">
      <alignment wrapText="1"/>
    </xf>
    <xf numFmtId="9" fontId="13" fillId="7" borderId="0" xfId="9" applyFont="1" applyFill="1" applyBorder="1" applyAlignment="1">
      <alignment horizontal="center" vertical="center"/>
    </xf>
    <xf numFmtId="9" fontId="13" fillId="7" borderId="0" xfId="9" applyFont="1" applyFill="1" applyBorder="1" applyAlignment="1">
      <alignment horizontal="right" vertical="center"/>
    </xf>
    <xf numFmtId="0" fontId="13" fillId="7" borderId="0" xfId="7" applyFont="1" applyFill="1" applyBorder="1" applyAlignment="1">
      <alignment vertical="center"/>
    </xf>
    <xf numFmtId="0" fontId="12" fillId="2" borderId="0" xfId="7" applyFont="1" applyFill="1" applyBorder="1"/>
    <xf numFmtId="0" fontId="8" fillId="2" borderId="0" xfId="7" applyFont="1" applyFill="1" applyBorder="1"/>
    <xf numFmtId="1" fontId="8" fillId="2" borderId="0" xfId="7" applyNumberFormat="1" applyFont="1" applyFill="1" applyBorder="1" applyAlignment="1"/>
    <xf numFmtId="1" fontId="12" fillId="2" borderId="0" xfId="7" applyNumberFormat="1" applyFont="1" applyFill="1" applyBorder="1" applyAlignment="1"/>
    <xf numFmtId="3" fontId="13" fillId="3" borderId="1" xfId="7" applyNumberFormat="1" applyFont="1" applyFill="1" applyBorder="1" applyAlignment="1">
      <alignment vertical="center"/>
    </xf>
    <xf numFmtId="0" fontId="8" fillId="2" borderId="0" xfId="7" applyFont="1" applyFill="1" applyBorder="1" applyAlignment="1">
      <alignment horizontal="center"/>
    </xf>
    <xf numFmtId="3" fontId="6" fillId="0" borderId="20" xfId="7" applyNumberFormat="1" applyFont="1" applyFill="1" applyBorder="1" applyAlignment="1">
      <alignment horizontal="center" vertical="center"/>
    </xf>
    <xf numFmtId="3" fontId="6" fillId="0" borderId="20" xfId="7" applyNumberFormat="1" applyFont="1" applyFill="1" applyBorder="1" applyAlignment="1">
      <alignment horizontal="right" vertical="center"/>
    </xf>
    <xf numFmtId="0" fontId="6" fillId="0" borderId="20" xfId="7" applyFont="1" applyFill="1" applyBorder="1" applyAlignment="1">
      <alignment vertical="center"/>
    </xf>
    <xf numFmtId="0" fontId="8" fillId="2" borderId="0" xfId="7" applyFont="1" applyFill="1" applyBorder="1" applyAlignment="1"/>
    <xf numFmtId="0" fontId="12" fillId="2" borderId="0" xfId="7" applyFont="1" applyFill="1" applyBorder="1" applyAlignment="1"/>
    <xf numFmtId="1" fontId="8" fillId="2" borderId="0" xfId="8" applyNumberFormat="1" applyFont="1" applyFill="1" applyBorder="1" applyAlignment="1"/>
    <xf numFmtId="1" fontId="12" fillId="2" borderId="0" xfId="8" applyNumberFormat="1" applyFont="1" applyFill="1" applyBorder="1" applyAlignment="1"/>
    <xf numFmtId="3" fontId="6" fillId="9" borderId="0" xfId="8" applyNumberFormat="1" applyFont="1" applyFill="1" applyBorder="1" applyAlignment="1">
      <alignment horizontal="center" vertical="center"/>
    </xf>
    <xf numFmtId="3" fontId="6" fillId="9" borderId="0" xfId="7" applyNumberFormat="1" applyFont="1" applyFill="1" applyBorder="1" applyAlignment="1">
      <alignment horizontal="center" vertical="center"/>
    </xf>
    <xf numFmtId="0" fontId="9" fillId="2" borderId="0" xfId="7" applyFont="1" applyFill="1" applyBorder="1" applyAlignment="1">
      <alignment horizontal="left" wrapText="1"/>
    </xf>
    <xf numFmtId="0" fontId="23" fillId="2" borderId="0" xfId="7" applyFont="1" applyFill="1" applyBorder="1" applyAlignment="1">
      <alignment horizontal="left" wrapText="1"/>
    </xf>
    <xf numFmtId="0" fontId="11" fillId="0" borderId="0" xfId="7" applyFont="1" applyFill="1" applyBorder="1"/>
    <xf numFmtId="49" fontId="11" fillId="0" borderId="0" xfId="7" applyNumberFormat="1" applyFont="1" applyFill="1" applyBorder="1" applyAlignment="1">
      <alignment horizontal="left"/>
    </xf>
    <xf numFmtId="0" fontId="24" fillId="0" borderId="0" xfId="7" applyFont="1" applyFill="1" applyBorder="1"/>
    <xf numFmtId="0" fontId="11" fillId="0" borderId="0" xfId="7" applyFont="1" applyFill="1" applyBorder="1" applyAlignment="1">
      <alignment vertical="center"/>
    </xf>
    <xf numFmtId="0" fontId="26" fillId="0" borderId="0" xfId="7" applyFont="1" applyFill="1" applyBorder="1" applyAlignment="1" applyProtection="1">
      <alignment horizontal="center" vertical="center"/>
      <protection hidden="1"/>
    </xf>
    <xf numFmtId="0" fontId="10" fillId="2" borderId="0" xfId="7" applyFont="1" applyFill="1" applyBorder="1" applyAlignment="1">
      <alignment vertical="center"/>
    </xf>
    <xf numFmtId="0" fontId="27" fillId="2" borderId="0" xfId="7" applyFont="1" applyFill="1" applyBorder="1" applyAlignment="1">
      <alignment vertical="center" wrapText="1"/>
    </xf>
    <xf numFmtId="0" fontId="6" fillId="0" borderId="0" xfId="7" applyFont="1" applyFill="1" applyBorder="1" applyAlignment="1">
      <alignment horizontal="left" vertical="center"/>
    </xf>
    <xf numFmtId="0" fontId="13" fillId="3" borderId="1" xfId="7" applyFont="1" applyFill="1" applyBorder="1" applyAlignment="1">
      <alignment horizontal="center" vertical="center"/>
    </xf>
    <xf numFmtId="0" fontId="21" fillId="2" borderId="0" xfId="7" applyFont="1" applyFill="1" applyBorder="1" applyAlignment="1">
      <alignment horizontal="center" vertical="center"/>
    </xf>
    <xf numFmtId="0" fontId="13" fillId="3" borderId="0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26" fillId="11" borderId="0" xfId="7" applyFont="1" applyFill="1" applyBorder="1" applyAlignment="1" applyProtection="1">
      <alignment horizontal="center" vertical="center"/>
      <protection hidden="1"/>
    </xf>
    <xf numFmtId="0" fontId="11" fillId="2" borderId="0" xfId="7" applyFont="1" applyFill="1" applyBorder="1" applyAlignment="1">
      <alignment horizontal="center"/>
    </xf>
    <xf numFmtId="0" fontId="25" fillId="0" borderId="0" xfId="7" applyFont="1" applyFill="1" applyBorder="1" applyAlignment="1" applyProtection="1">
      <alignment horizontal="center" vertical="center"/>
      <protection hidden="1"/>
    </xf>
    <xf numFmtId="0" fontId="3" fillId="10" borderId="0" xfId="7" applyFont="1" applyFill="1" applyBorder="1" applyAlignment="1">
      <alignment horizontal="left" vertical="center" wrapText="1"/>
    </xf>
    <xf numFmtId="0" fontId="22" fillId="2" borderId="0" xfId="7" applyFont="1" applyFill="1" applyBorder="1" applyAlignment="1">
      <alignment horizontal="right"/>
    </xf>
    <xf numFmtId="0" fontId="13" fillId="3" borderId="22" xfId="7" applyFont="1" applyFill="1" applyBorder="1" applyAlignment="1">
      <alignment horizontal="center" vertical="center"/>
    </xf>
    <xf numFmtId="0" fontId="13" fillId="3" borderId="21" xfId="7" applyFont="1" applyFill="1" applyBorder="1" applyAlignment="1">
      <alignment horizontal="center" vertical="center"/>
    </xf>
    <xf numFmtId="0" fontId="13" fillId="3" borderId="10" xfId="7" applyFont="1" applyFill="1" applyBorder="1" applyAlignment="1">
      <alignment horizontal="center" vertical="center" wrapText="1"/>
    </xf>
    <xf numFmtId="0" fontId="13" fillId="3" borderId="8" xfId="7" applyFont="1" applyFill="1" applyBorder="1" applyAlignment="1">
      <alignment horizontal="center" vertical="center"/>
    </xf>
    <xf numFmtId="0" fontId="13" fillId="7" borderId="0" xfId="7" applyFont="1" applyFill="1" applyBorder="1" applyAlignment="1">
      <alignment horizontal="center" vertical="center"/>
    </xf>
    <xf numFmtId="0" fontId="12" fillId="2" borderId="0" xfId="7" applyFont="1" applyFill="1" applyBorder="1" applyAlignment="1">
      <alignment horizontal="center"/>
    </xf>
  </cellXfs>
  <cellStyles count="20">
    <cellStyle name="Millares 2" xfId="13"/>
    <cellStyle name="Moneda 2" xfId="19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2 4" xfId="18"/>
    <cellStyle name="Normal 3 2" xfId="12"/>
    <cellStyle name="Normal_Chat 100" xfId="17"/>
    <cellStyle name="Normal_Hoja1" xfId="16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480135479619429E-3"/>
                  <c:y val="-0.102715075009762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882272502782366E-4"/>
                  <c:y val="-9.8686651831008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534760675141619E-3"/>
                  <c:y val="-0.1253998060527245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2454316211743308E-3"/>
                  <c:y val="-0.1922002552331197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74435375478574E-3"/>
                  <c:y val="-0.3621963501290179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4340424185471902E-4"/>
                  <c:y val="-0.263993258557129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492</c:v>
              </c:pt>
              <c:pt idx="1">
                <c:v>476</c:v>
              </c:pt>
              <c:pt idx="2">
                <c:v>609</c:v>
              </c:pt>
              <c:pt idx="3">
                <c:v>1193</c:v>
              </c:pt>
              <c:pt idx="4">
                <c:v>2981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3D-49BD-92B2-ED2F8D02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17884720"/>
        <c:axId val="-1717876560"/>
      </c:barChart>
      <c:catAx>
        <c:axId val="-171788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717876560"/>
        <c:crosses val="autoZero"/>
        <c:auto val="1"/>
        <c:lblAlgn val="ctr"/>
        <c:lblOffset val="100"/>
        <c:noMultiLvlLbl val="0"/>
      </c:catAx>
      <c:valAx>
        <c:axId val="-1717876560"/>
        <c:scaling>
          <c:orientation val="minMax"/>
          <c:max val="32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717884720"/>
        <c:crosses val="autoZero"/>
        <c:crossBetween val="between"/>
        <c:majorUnit val="20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141-4458-A061-F4769E0D43C9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141-4458-A061-F4769E0D43C9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141-4458-A061-F4769E0D43C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141-4458-A061-F4769E0D43C9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141-4458-A061-F4769E0D43C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141-4458-A061-F4769E0D43C9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141-4458-A061-F4769E0D43C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Menos de 13 años 0 0</c:v>
              </c:pt>
              <c:pt idx="1">
                <c:v>13 a 17 años 0 0</c:v>
              </c:pt>
              <c:pt idx="2">
                <c:v>18 a 25 años 0 0</c:v>
              </c:pt>
              <c:pt idx="3">
                <c:v>26 a 45 años 0 0</c:v>
              </c:pt>
              <c:pt idx="4">
                <c:v>46 a + años 0 0</c:v>
              </c:pt>
              <c:pt idx="5">
                <c:v>No especifica 0 0</c:v>
              </c:pt>
            </c:strLit>
          </c:cat>
          <c:val>
            <c:numLit>
              <c:formatCode>General</c:formatCode>
              <c:ptCount val="6"/>
              <c:pt idx="0">
                <c:v>2.2604764388801948E-3</c:v>
              </c:pt>
              <c:pt idx="1">
                <c:v>5.0947661276299773E-2</c:v>
              </c:pt>
              <c:pt idx="2">
                <c:v>0.21300643366371066</c:v>
              </c:pt>
              <c:pt idx="3">
                <c:v>0.35541644931316291</c:v>
              </c:pt>
              <c:pt idx="4">
                <c:v>6.764041036341506E-2</c:v>
              </c:pt>
              <c:pt idx="5">
                <c:v>0.31072856894453138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141-4458-A061-F4769E0D4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717879824"/>
        <c:axId val="-1717883088"/>
      </c:barChart>
      <c:catAx>
        <c:axId val="-1717879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-1717883088"/>
        <c:crosses val="autoZero"/>
        <c:auto val="0"/>
        <c:lblAlgn val="ctr"/>
        <c:lblOffset val="50"/>
        <c:noMultiLvlLbl val="0"/>
      </c:catAx>
      <c:valAx>
        <c:axId val="-1717883088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-1717879824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47-4CC3-8FB6-A6D6A624D293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47-4CC3-8FB6-A6D6A624D293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C47-4CC3-8FB6-A6D6A624D29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C47-4CC3-8FB6-A6D6A624D293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2"/>
              <c:pt idx="0">
                <c:v>929</c:v>
              </c:pt>
              <c:pt idx="1">
                <c:v>4822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47-4CC3-8FB6-A6D6A624D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C3-456C-91E9-8D5BDCF676AD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C3-456C-91E9-8D5BDCF676AD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C3-456C-91E9-8D5BDCF676AD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1936050223451799E-2"/>
                  <c:y val="-6.5048579824696473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4C3-456C-91E9-8D5BDCF676AD}"/>
                </c:ex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Mujer</c:v>
              </c:pt>
              <c:pt idx="1">
                <c:v>Hombre</c:v>
              </c:pt>
            </c:strLit>
          </c:cat>
          <c:val>
            <c:numLit>
              <c:formatCode>General</c:formatCode>
              <c:ptCount val="2"/>
              <c:pt idx="0">
                <c:v>4292</c:v>
              </c:pt>
              <c:pt idx="1">
                <c:v>1459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4C3-456C-91E9-8D5BDCF6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BE-4ED9-8DB5-267D89EC147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BE-4ED9-8DB5-267D89EC147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8BE-4ED9-8DB5-267D89EC147A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A8BE-4ED9-8DB5-267D89EC147A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A8BE-4ED9-8DB5-267D89EC147A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Derivación al CEM 0 0 0 0 0</c:v>
              </c:pt>
              <c:pt idx="1">
                <c:v>Derivación al SAU 0 0 0 0 0</c:v>
              </c:pt>
              <c:pt idx="2">
                <c:v>Orientación psicologica 0 0 0 0 1262</c:v>
              </c:pt>
              <c:pt idx="3">
                <c:v>Información general 0 0 0 0 4253</c:v>
              </c:pt>
              <c:pt idx="4">
                <c:v>Referencia al CEM 0 0 0 0 236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1262</c:v>
              </c:pt>
              <c:pt idx="3">
                <c:v>4253</c:v>
              </c:pt>
              <c:pt idx="4">
                <c:v>236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8BE-4ED9-8DB5-267D89EC1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92086425924004789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v>2019</c:v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FA1-471C-B142-67EC53B8D9C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450</c:v>
              </c:pt>
              <c:pt idx="1">
                <c:v>367</c:v>
              </c:pt>
              <c:pt idx="2">
                <c:v>602</c:v>
              </c:pt>
              <c:pt idx="3">
                <c:v>639</c:v>
              </c:pt>
              <c:pt idx="4">
                <c:v>563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FA1-471C-B142-67EC53B8D9CB}"/>
            </c:ext>
          </c:extLst>
        </c:ser>
        <c:ser>
          <c:idx val="1"/>
          <c:order val="1"/>
          <c:tx>
            <c:v>2020</c:v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FA1-471C-B142-67EC53B8D9C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492</c:v>
              </c:pt>
              <c:pt idx="1">
                <c:v>476</c:v>
              </c:pt>
              <c:pt idx="2">
                <c:v>609</c:v>
              </c:pt>
              <c:pt idx="3">
                <c:v>1193</c:v>
              </c:pt>
              <c:pt idx="4">
                <c:v>2981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BFA1-471C-B142-67EC53B8D9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717877104"/>
        <c:axId val="-1717876016"/>
      </c:lineChart>
      <c:catAx>
        <c:axId val="-171787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17876016"/>
        <c:crosses val="autoZero"/>
        <c:auto val="1"/>
        <c:lblAlgn val="ctr"/>
        <c:lblOffset val="100"/>
        <c:noMultiLvlLbl val="0"/>
      </c:catAx>
      <c:valAx>
        <c:axId val="-1717876016"/>
        <c:scaling>
          <c:orientation val="minMax"/>
          <c:max val="3000"/>
          <c:min val="100"/>
        </c:scaling>
        <c:delete val="1"/>
        <c:axPos val="l"/>
        <c:numFmt formatCode="General" sourceLinked="1"/>
        <c:majorTickMark val="out"/>
        <c:minorTickMark val="none"/>
        <c:tickLblPos val="nextTo"/>
        <c:crossAx val="-171787710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=""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="" xmlns:a16="http://schemas.microsoft.com/office/drawing/2014/main" id="{117B6CF0-7857-46AC-92AE-B89FD7A7FF6D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rgbClr val="E7E6E6"/>
        </a:solidFill>
        <a:ln w="12700" cap="flat" cmpd="sng" algn="ctr">
          <a:noFill/>
          <a:prstDash val="solid"/>
          <a:miter lim="800000"/>
        </a:ln>
        <a:effectLst/>
      </xdr:spPr>
      <xdr:txBody>
        <a:bodyPr rtlCol="0" anchor="ctr"/>
        <a:lstStyle/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9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kumimoji="0" lang="es-PE" sz="9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kumimoji="0" lang="es-PE" sz="9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kumimoji="0" lang="es-PE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=""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0429" y="53011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="" xmlns:a16="http://schemas.microsoft.com/office/drawing/2014/main" id="{9526C3BB-3A96-46EA-A8BE-885EA7DCAFAB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 cap="flat" cmpd="sng" algn="ctr">
          <a:solidFill>
            <a:srgbClr val="002060"/>
          </a:solidFill>
          <a:prstDash val="solid"/>
          <a:miter lim="800000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=""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=""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ysClr val="window" lastClr="FFFFFF">
            <a:lumMod val="75000"/>
          </a:sysClr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0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 el mes de mayo del  </a:t>
          </a:r>
          <a:r>
            <a:rPr kumimoji="0" lang="es-PE" sz="10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kumimoji="0" lang="es-PE" sz="10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kumimoji="0" lang="es-PE" sz="10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2 981 </a:t>
          </a:r>
          <a:r>
            <a:rPr kumimoji="0" lang="es-PE" sz="10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0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kumimoji="0" lang="es-PE" sz="10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mayo</a:t>
          </a:r>
          <a:r>
            <a:rPr kumimoji="0" lang="es-PE" sz="10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kumimoji="0" lang="es-PE" sz="10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1 439</a:t>
          </a:r>
          <a:r>
            <a:rPr kumimoji="0" lang="es-PE" sz="10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kumimoji="0" lang="es-PE" sz="10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44</a:t>
          </a:r>
          <a:r>
            <a:rPr kumimoji="0" lang="es-PE" sz="10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=""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=""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=""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19</xdr:col>
      <xdr:colOff>142875</xdr:colOff>
      <xdr:row>142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28574</xdr:colOff>
      <xdr:row>0</xdr:row>
      <xdr:rowOff>66675</xdr:rowOff>
    </xdr:from>
    <xdr:ext cx="2695575" cy="523875"/>
    <xdr:pic>
      <xdr:nvPicPr>
        <xdr:cNvPr id="12" name="Imagen 11" descr="C:\Users\OANGUL~1.PNC\AppData\Local\Temp\Logo MIMP Altas JPG-1.jpg">
          <a:extLst>
            <a:ext uri="{FF2B5EF4-FFF2-40B4-BE49-F238E27FC236}">
              <a16:creationId xmlns=""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66675"/>
          <a:ext cx="2695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="" xmlns:a16="http://schemas.microsoft.com/office/drawing/2014/main" id="{BFF6A891-F261-400D-A24B-F63417694052}"/>
            </a:ext>
          </a:extLst>
        </xdr:cNvPr>
        <xdr:cNvSpPr/>
      </xdr:nvSpPr>
      <xdr:spPr>
        <a:xfrm>
          <a:off x="1943100" y="57150"/>
          <a:ext cx="4838700" cy="32385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 contra las Mujeres e Integrantes del Grupo Familiar - AURORA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(Ene-May)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119,4%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44"/>
  <sheetViews>
    <sheetView showGridLines="0"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A9" sqref="AA9"/>
    </sheetView>
  </sheetViews>
  <sheetFormatPr baseColWidth="10" defaultColWidth="4.85546875" defaultRowHeight="15" x14ac:dyDescent="0.25"/>
  <cols>
    <col min="1" max="1" width="0.85546875" style="3" customWidth="1"/>
    <col min="2" max="2" width="7.28515625" style="3" customWidth="1"/>
    <col min="3" max="3" width="10.140625" style="3" customWidth="1"/>
    <col min="4" max="4" width="6.85546875" style="3" customWidth="1"/>
    <col min="5" max="5" width="7.7109375" style="3" customWidth="1"/>
    <col min="6" max="6" width="7.5703125" style="3" customWidth="1"/>
    <col min="7" max="7" width="7" style="3" customWidth="1"/>
    <col min="8" max="8" width="9" style="3" customWidth="1"/>
    <col min="9" max="9" width="5.140625" style="3" customWidth="1"/>
    <col min="10" max="10" width="6.5703125" style="3" customWidth="1"/>
    <col min="11" max="11" width="6.42578125" style="3" customWidth="1"/>
    <col min="12" max="12" width="4.7109375" style="3" customWidth="1"/>
    <col min="13" max="13" width="1" style="3" customWidth="1"/>
    <col min="14" max="14" width="6.42578125" style="3" customWidth="1"/>
    <col min="15" max="15" width="2" style="3" customWidth="1"/>
    <col min="16" max="16" width="7.5703125" style="3" customWidth="1"/>
    <col min="17" max="17" width="9.5703125" style="3" customWidth="1"/>
    <col min="18" max="18" width="9.28515625" style="3" customWidth="1"/>
    <col min="19" max="19" width="9.85546875" style="3" customWidth="1"/>
    <col min="20" max="20" width="8" style="3" customWidth="1"/>
    <col min="21" max="21" width="7.7109375" style="3" customWidth="1"/>
    <col min="22" max="22" width="0.7109375" style="3" customWidth="1"/>
    <col min="23" max="16384" width="4.85546875" style="3"/>
  </cols>
  <sheetData>
    <row r="1" spans="1:22" ht="9" customHeight="1" x14ac:dyDescent="0.25">
      <c r="J1" s="149"/>
      <c r="K1" s="149"/>
      <c r="L1" s="149"/>
      <c r="M1" s="149"/>
      <c r="N1" s="149"/>
      <c r="O1" s="149"/>
      <c r="P1" s="149"/>
      <c r="Q1" s="149"/>
    </row>
    <row r="2" spans="1:22" ht="38.25" customHeight="1" x14ac:dyDescent="0.25">
      <c r="A2" s="155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spans="1:22" ht="30" customHeight="1" x14ac:dyDescent="0.25">
      <c r="B3" s="161" t="s">
        <v>129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2"/>
    </row>
    <row r="4" spans="1:22" s="149" customFormat="1" ht="4.5" customHeight="1" x14ac:dyDescent="0.25">
      <c r="A4" s="153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2"/>
    </row>
    <row r="5" spans="1:22" s="152" customFormat="1" ht="20.25" customHeight="1" x14ac:dyDescent="0.25">
      <c r="B5" s="163" t="s">
        <v>140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</row>
    <row r="6" spans="1:22" s="149" customFormat="1" ht="4.5" customHeight="1" x14ac:dyDescent="0.25">
      <c r="G6" s="151"/>
      <c r="Q6" s="150"/>
    </row>
    <row r="7" spans="1:22" ht="15" customHeight="1" x14ac:dyDescent="0.25">
      <c r="B7" s="164" t="s">
        <v>128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</row>
    <row r="8" spans="1:22" ht="23.25" customHeight="1" x14ac:dyDescent="0.25"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</row>
    <row r="9" spans="1:22" ht="3.75" customHeight="1" x14ac:dyDescent="0.25"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</row>
    <row r="10" spans="1:22" s="4" customFormat="1" ht="15.75" customHeight="1" x14ac:dyDescent="0.2">
      <c r="B10" s="77" t="s">
        <v>139</v>
      </c>
      <c r="C10" s="26"/>
      <c r="D10" s="25"/>
      <c r="E10" s="25"/>
      <c r="F10" s="25"/>
      <c r="G10" s="25"/>
      <c r="H10" s="25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</row>
    <row r="11" spans="1:22" s="4" customFormat="1" ht="1.5" customHeight="1" x14ac:dyDescent="0.2">
      <c r="B11" s="24"/>
      <c r="C11" s="24"/>
      <c r="D11" s="24"/>
      <c r="E11" s="24"/>
      <c r="F11" s="24"/>
      <c r="G11" s="24"/>
      <c r="H11" s="24"/>
    </row>
    <row r="12" spans="1:22" s="4" customFormat="1" ht="15" customHeight="1" x14ac:dyDescent="0.2">
      <c r="B12" s="50" t="s">
        <v>0</v>
      </c>
      <c r="C12" s="50">
        <v>2020</v>
      </c>
      <c r="D12" s="50">
        <v>2019</v>
      </c>
      <c r="E12" s="66">
        <v>2018</v>
      </c>
      <c r="F12" s="66">
        <v>2017</v>
      </c>
      <c r="G12" s="66">
        <v>2016</v>
      </c>
      <c r="H12" s="23">
        <v>2015</v>
      </c>
      <c r="I12" s="23">
        <v>2014</v>
      </c>
      <c r="J12" s="23">
        <v>2013</v>
      </c>
      <c r="K12" s="23">
        <v>2012</v>
      </c>
      <c r="L12" s="23">
        <v>2011</v>
      </c>
      <c r="M12" s="142"/>
      <c r="N12" s="141"/>
      <c r="O12" s="133"/>
      <c r="P12" s="132"/>
      <c r="Q12" s="132"/>
    </row>
    <row r="13" spans="1:22" s="4" customFormat="1" ht="15" customHeight="1" x14ac:dyDescent="0.2">
      <c r="B13" s="13" t="s">
        <v>40</v>
      </c>
      <c r="C13" s="13">
        <v>492</v>
      </c>
      <c r="D13" s="13">
        <v>450</v>
      </c>
      <c r="E13" s="46">
        <v>211</v>
      </c>
      <c r="F13" s="46">
        <v>211</v>
      </c>
      <c r="G13" s="46">
        <v>257</v>
      </c>
      <c r="H13" s="86">
        <v>270</v>
      </c>
      <c r="I13" s="86">
        <v>75</v>
      </c>
      <c r="J13" s="86">
        <v>155</v>
      </c>
      <c r="K13" s="86">
        <v>63</v>
      </c>
      <c r="L13" s="146"/>
      <c r="M13" s="135">
        <v>20</v>
      </c>
      <c r="N13" s="134"/>
      <c r="O13" s="133"/>
    </row>
    <row r="14" spans="1:22" s="4" customFormat="1" ht="15" customHeight="1" x14ac:dyDescent="0.2">
      <c r="B14" s="13" t="s">
        <v>39</v>
      </c>
      <c r="C14" s="13">
        <v>476</v>
      </c>
      <c r="D14" s="13">
        <v>367</v>
      </c>
      <c r="E14" s="46">
        <v>248</v>
      </c>
      <c r="F14" s="46">
        <v>254</v>
      </c>
      <c r="G14" s="46">
        <v>280</v>
      </c>
      <c r="H14" s="86">
        <v>313</v>
      </c>
      <c r="I14" s="86">
        <v>102</v>
      </c>
      <c r="J14" s="86">
        <v>116</v>
      </c>
      <c r="K14" s="86">
        <v>101</v>
      </c>
      <c r="L14" s="146"/>
      <c r="M14" s="135">
        <v>20</v>
      </c>
      <c r="N14" s="134"/>
      <c r="O14" s="133"/>
    </row>
    <row r="15" spans="1:22" s="4" customFormat="1" ht="15" customHeight="1" x14ac:dyDescent="0.2">
      <c r="B15" s="13" t="s">
        <v>38</v>
      </c>
      <c r="C15" s="13">
        <v>609</v>
      </c>
      <c r="D15" s="13">
        <v>602</v>
      </c>
      <c r="E15" s="46">
        <v>301</v>
      </c>
      <c r="F15" s="46">
        <v>299</v>
      </c>
      <c r="G15" s="46">
        <v>332</v>
      </c>
      <c r="H15" s="86">
        <v>329</v>
      </c>
      <c r="I15" s="86">
        <v>82</v>
      </c>
      <c r="J15" s="86">
        <v>133</v>
      </c>
      <c r="K15" s="86">
        <v>108</v>
      </c>
      <c r="L15" s="145"/>
      <c r="M15" s="144">
        <v>20</v>
      </c>
      <c r="N15" s="143"/>
      <c r="O15" s="133"/>
    </row>
    <row r="16" spans="1:22" s="4" customFormat="1" ht="15" customHeight="1" x14ac:dyDescent="0.2">
      <c r="B16" s="13" t="s">
        <v>37</v>
      </c>
      <c r="C16" s="13">
        <v>1193</v>
      </c>
      <c r="D16" s="13">
        <v>639</v>
      </c>
      <c r="E16" s="46">
        <v>372</v>
      </c>
      <c r="F16" s="46">
        <v>403</v>
      </c>
      <c r="G16" s="46">
        <v>359</v>
      </c>
      <c r="H16" s="86">
        <v>310</v>
      </c>
      <c r="I16" s="86">
        <v>84</v>
      </c>
      <c r="J16" s="86">
        <v>132</v>
      </c>
      <c r="K16" s="86">
        <v>137</v>
      </c>
      <c r="L16" s="86">
        <v>55</v>
      </c>
      <c r="M16" s="135">
        <v>20</v>
      </c>
      <c r="N16" s="134"/>
      <c r="O16" s="133"/>
    </row>
    <row r="17" spans="2:22" s="4" customFormat="1" ht="15" customHeight="1" x14ac:dyDescent="0.2">
      <c r="B17" s="13" t="s">
        <v>36</v>
      </c>
      <c r="C17" s="13">
        <v>2981</v>
      </c>
      <c r="D17" s="13">
        <v>563</v>
      </c>
      <c r="E17" s="46">
        <v>374</v>
      </c>
      <c r="F17" s="46">
        <v>330</v>
      </c>
      <c r="G17" s="46">
        <v>411</v>
      </c>
      <c r="H17" s="86">
        <v>311</v>
      </c>
      <c r="I17" s="86">
        <v>145</v>
      </c>
      <c r="J17" s="86">
        <v>134</v>
      </c>
      <c r="K17" s="86">
        <v>153</v>
      </c>
      <c r="L17" s="86">
        <v>57</v>
      </c>
      <c r="M17" s="135">
        <v>23</v>
      </c>
      <c r="N17" s="134"/>
      <c r="O17" s="133"/>
    </row>
    <row r="18" spans="2:22" s="4" customFormat="1" ht="15" customHeight="1" x14ac:dyDescent="0.2">
      <c r="B18" s="13" t="s">
        <v>35</v>
      </c>
      <c r="C18" s="13"/>
      <c r="D18" s="13">
        <v>441</v>
      </c>
      <c r="E18" s="46">
        <v>361</v>
      </c>
      <c r="F18" s="46">
        <v>367</v>
      </c>
      <c r="G18" s="46">
        <v>352</v>
      </c>
      <c r="H18" s="86">
        <v>266</v>
      </c>
      <c r="I18" s="86">
        <v>192</v>
      </c>
      <c r="J18" s="86">
        <v>104</v>
      </c>
      <c r="K18" s="86">
        <v>157</v>
      </c>
      <c r="L18" s="86">
        <v>64</v>
      </c>
      <c r="M18" s="135"/>
      <c r="N18" s="134"/>
      <c r="O18" s="133"/>
    </row>
    <row r="19" spans="2:22" s="4" customFormat="1" ht="15" customHeight="1" x14ac:dyDescent="0.2">
      <c r="B19" s="13" t="s">
        <v>34</v>
      </c>
      <c r="C19" s="13"/>
      <c r="D19" s="13">
        <v>454</v>
      </c>
      <c r="E19" s="46">
        <v>392</v>
      </c>
      <c r="F19" s="46">
        <v>284</v>
      </c>
      <c r="G19" s="46">
        <v>320</v>
      </c>
      <c r="H19" s="86">
        <v>318</v>
      </c>
      <c r="I19" s="86">
        <v>303</v>
      </c>
      <c r="J19" s="86">
        <v>109</v>
      </c>
      <c r="K19" s="86">
        <v>170</v>
      </c>
      <c r="L19" s="86">
        <v>54</v>
      </c>
      <c r="M19" s="135"/>
      <c r="N19" s="134"/>
      <c r="O19" s="133"/>
    </row>
    <row r="20" spans="2:22" s="4" customFormat="1" ht="15" customHeight="1" x14ac:dyDescent="0.2">
      <c r="B20" s="13" t="s">
        <v>33</v>
      </c>
      <c r="C20" s="13"/>
      <c r="D20" s="13">
        <v>432</v>
      </c>
      <c r="E20" s="46">
        <v>361</v>
      </c>
      <c r="F20" s="46">
        <v>279</v>
      </c>
      <c r="G20" s="46">
        <v>287</v>
      </c>
      <c r="H20" s="86">
        <v>342</v>
      </c>
      <c r="I20" s="86">
        <v>260</v>
      </c>
      <c r="J20" s="86">
        <v>94</v>
      </c>
      <c r="K20" s="86">
        <v>131</v>
      </c>
      <c r="L20" s="86">
        <v>59</v>
      </c>
      <c r="M20" s="135"/>
      <c r="N20" s="134"/>
      <c r="O20" s="133"/>
    </row>
    <row r="21" spans="2:22" s="4" customFormat="1" ht="15" customHeight="1" x14ac:dyDescent="0.2">
      <c r="B21" s="13" t="s">
        <v>32</v>
      </c>
      <c r="C21" s="13"/>
      <c r="D21" s="13">
        <v>397</v>
      </c>
      <c r="E21" s="46">
        <v>384</v>
      </c>
      <c r="F21" s="46">
        <v>350</v>
      </c>
      <c r="G21" s="46">
        <v>359</v>
      </c>
      <c r="H21" s="86">
        <v>342</v>
      </c>
      <c r="I21" s="86">
        <v>290</v>
      </c>
      <c r="J21" s="86">
        <v>113</v>
      </c>
      <c r="K21" s="86">
        <v>188</v>
      </c>
      <c r="L21" s="86">
        <v>51</v>
      </c>
      <c r="M21" s="142"/>
      <c r="N21" s="141"/>
      <c r="O21" s="133"/>
    </row>
    <row r="22" spans="2:22" s="4" customFormat="1" ht="15" customHeight="1" x14ac:dyDescent="0.2">
      <c r="B22" s="13" t="s">
        <v>31</v>
      </c>
      <c r="C22" s="13"/>
      <c r="D22" s="13">
        <v>410</v>
      </c>
      <c r="E22" s="46">
        <v>468</v>
      </c>
      <c r="F22" s="46">
        <v>393</v>
      </c>
      <c r="G22" s="46">
        <v>359</v>
      </c>
      <c r="H22" s="86">
        <v>299</v>
      </c>
      <c r="I22" s="86">
        <v>299</v>
      </c>
      <c r="J22" s="86">
        <v>93</v>
      </c>
      <c r="K22" s="86">
        <v>191</v>
      </c>
      <c r="L22" s="86">
        <v>87</v>
      </c>
      <c r="M22" s="142"/>
      <c r="N22" s="141"/>
      <c r="O22" s="133"/>
    </row>
    <row r="23" spans="2:22" s="4" customFormat="1" ht="15" customHeight="1" x14ac:dyDescent="0.2">
      <c r="B23" s="13" t="s">
        <v>30</v>
      </c>
      <c r="C23" s="13"/>
      <c r="D23" s="13">
        <v>488</v>
      </c>
      <c r="E23" s="46">
        <v>334</v>
      </c>
      <c r="F23" s="46">
        <v>299</v>
      </c>
      <c r="G23" s="46">
        <v>510</v>
      </c>
      <c r="H23" s="86">
        <v>302</v>
      </c>
      <c r="I23" s="86">
        <v>306</v>
      </c>
      <c r="J23" s="86">
        <v>77</v>
      </c>
      <c r="K23" s="86">
        <v>184</v>
      </c>
      <c r="L23" s="86">
        <v>66</v>
      </c>
      <c r="M23" s="142"/>
      <c r="N23" s="141"/>
      <c r="O23" s="133"/>
    </row>
    <row r="24" spans="2:22" s="4" customFormat="1" ht="15" customHeight="1" thickBot="1" x14ac:dyDescent="0.25">
      <c r="B24" s="140" t="s">
        <v>29</v>
      </c>
      <c r="C24" s="140"/>
      <c r="D24" s="140">
        <v>471</v>
      </c>
      <c r="E24" s="139">
        <v>283</v>
      </c>
      <c r="F24" s="139">
        <v>270</v>
      </c>
      <c r="G24" s="139">
        <v>293</v>
      </c>
      <c r="H24" s="138">
        <v>234</v>
      </c>
      <c r="I24" s="138">
        <v>307</v>
      </c>
      <c r="J24" s="138">
        <v>226</v>
      </c>
      <c r="K24" s="138">
        <v>249</v>
      </c>
      <c r="L24" s="138">
        <v>56</v>
      </c>
      <c r="M24" s="87"/>
      <c r="N24" s="137"/>
      <c r="O24" s="133"/>
    </row>
    <row r="25" spans="2:22" s="4" customFormat="1" ht="15" customHeight="1" x14ac:dyDescent="0.2">
      <c r="B25" s="18" t="s">
        <v>1</v>
      </c>
      <c r="C25" s="136">
        <f>SUM(C13:C24)</f>
        <v>5751</v>
      </c>
      <c r="D25" s="136">
        <v>5714</v>
      </c>
      <c r="E25" s="38">
        <v>4089</v>
      </c>
      <c r="F25" s="38">
        <v>3739</v>
      </c>
      <c r="G25" s="38">
        <v>4119</v>
      </c>
      <c r="H25" s="17">
        <v>3636</v>
      </c>
      <c r="I25" s="17">
        <v>2445</v>
      </c>
      <c r="J25" s="17">
        <v>1486</v>
      </c>
      <c r="K25" s="17">
        <v>1832</v>
      </c>
      <c r="L25" s="17">
        <v>549</v>
      </c>
      <c r="M25" s="135">
        <v>103</v>
      </c>
      <c r="N25" s="134"/>
      <c r="O25" s="133"/>
      <c r="P25" s="132"/>
      <c r="Q25" s="132"/>
    </row>
    <row r="26" spans="2:22" s="4" customFormat="1" ht="15" customHeight="1" x14ac:dyDescent="0.2">
      <c r="B26" s="131" t="s">
        <v>28</v>
      </c>
      <c r="C26" s="130" t="s">
        <v>5</v>
      </c>
      <c r="D26" s="129">
        <v>0.39740767913915381</v>
      </c>
      <c r="E26" s="129">
        <v>9.3607916555228668E-2</v>
      </c>
      <c r="F26" s="129">
        <v>-9.2255401796552561E-2</v>
      </c>
      <c r="G26" s="129">
        <v>0.13283828382838284</v>
      </c>
      <c r="H26" s="129">
        <v>0.48711656441717793</v>
      </c>
      <c r="I26" s="129">
        <v>0.64535666218034993</v>
      </c>
      <c r="J26" s="129">
        <v>-0.18886462882096069</v>
      </c>
      <c r="K26" s="129">
        <v>2.336976320582878</v>
      </c>
      <c r="L26" s="129" t="s">
        <v>5</v>
      </c>
      <c r="M26" s="128">
        <v>39.699029126213595</v>
      </c>
      <c r="N26" s="127"/>
      <c r="O26" s="127"/>
      <c r="P26" s="122"/>
      <c r="Q26" s="122"/>
      <c r="R26" s="122"/>
      <c r="S26" s="122"/>
      <c r="T26" s="122"/>
      <c r="U26" s="122"/>
      <c r="V26" s="122"/>
    </row>
    <row r="27" spans="2:22" s="4" customFormat="1" ht="16.5" customHeight="1" x14ac:dyDescent="0.2">
      <c r="B27" s="122"/>
      <c r="C27" s="126"/>
      <c r="D27" s="126"/>
      <c r="E27" s="126"/>
      <c r="F27" s="126"/>
      <c r="G27" s="126"/>
      <c r="H27" s="126"/>
      <c r="I27" s="126"/>
      <c r="J27" s="126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</row>
    <row r="28" spans="2:22" s="4" customFormat="1" ht="13.5" customHeight="1" x14ac:dyDescent="0.2">
      <c r="B28" s="122"/>
      <c r="C28" s="122"/>
      <c r="D28" s="122"/>
      <c r="E28" s="122"/>
      <c r="F28" s="122"/>
      <c r="G28" s="122"/>
      <c r="H28" s="122"/>
      <c r="I28" s="122"/>
      <c r="J28" s="165" t="s">
        <v>127</v>
      </c>
      <c r="K28" s="165"/>
      <c r="L28" s="165"/>
      <c r="M28" s="165"/>
      <c r="N28" s="125">
        <f>+H45</f>
        <v>929</v>
      </c>
      <c r="O28" s="122"/>
      <c r="P28" s="121" t="s">
        <v>126</v>
      </c>
      <c r="Q28" s="122"/>
      <c r="R28" s="124">
        <f>+S52</f>
        <v>4822</v>
      </c>
      <c r="S28" s="123" t="s">
        <v>125</v>
      </c>
      <c r="T28" s="122"/>
      <c r="U28" s="122"/>
    </row>
    <row r="29" spans="2:22" s="4" customFormat="1" ht="12.75" customHeight="1" x14ac:dyDescent="0.2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</row>
    <row r="30" spans="2:22" s="4" customFormat="1" ht="13.5" customHeight="1" x14ac:dyDescent="0.2">
      <c r="B30" s="122"/>
      <c r="C30" s="122"/>
      <c r="D30" s="122"/>
      <c r="E30" s="122"/>
      <c r="F30" s="122"/>
      <c r="G30" s="122"/>
      <c r="H30" s="122"/>
      <c r="I30" s="122"/>
      <c r="K30" s="122"/>
      <c r="R30" s="121"/>
    </row>
    <row r="31" spans="2:22" s="4" customFormat="1" ht="13.5" customHeight="1" x14ac:dyDescent="0.2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</row>
    <row r="32" spans="2:22" s="4" customFormat="1" ht="13.5" customHeight="1" x14ac:dyDescent="0.2">
      <c r="B32" s="82"/>
      <c r="C32" s="82"/>
      <c r="D32" s="82"/>
      <c r="E32" s="82"/>
      <c r="G32" s="120"/>
      <c r="H32" s="120"/>
      <c r="S32" s="119"/>
    </row>
    <row r="33" spans="2:21" s="4" customFormat="1" ht="12" x14ac:dyDescent="0.2">
      <c r="U33" s="82"/>
    </row>
    <row r="34" spans="2:21" s="4" customFormat="1" ht="12" x14ac:dyDescent="0.2">
      <c r="B34" s="77" t="s">
        <v>138</v>
      </c>
      <c r="C34" s="77"/>
      <c r="D34" s="76"/>
      <c r="E34" s="76"/>
      <c r="F34" s="76"/>
      <c r="G34" s="76"/>
      <c r="H34" s="76"/>
      <c r="I34" s="76"/>
      <c r="J34" s="76"/>
      <c r="K34" s="76"/>
      <c r="L34" s="24" t="s">
        <v>137</v>
      </c>
      <c r="M34" s="94"/>
    </row>
    <row r="35" spans="2:21" s="4" customFormat="1" ht="12" x14ac:dyDescent="0.2">
      <c r="B35" s="50" t="s">
        <v>124</v>
      </c>
      <c r="C35" s="50"/>
      <c r="D35" s="50"/>
      <c r="E35" s="50"/>
      <c r="F35" s="50"/>
      <c r="G35" s="50"/>
      <c r="H35" s="49" t="s">
        <v>49</v>
      </c>
      <c r="I35" s="49" t="s">
        <v>2</v>
      </c>
      <c r="J35" s="112"/>
      <c r="K35" s="112"/>
      <c r="L35" s="50" t="s">
        <v>123</v>
      </c>
      <c r="M35" s="50"/>
      <c r="N35" s="50"/>
      <c r="O35" s="50"/>
      <c r="P35" s="50"/>
      <c r="Q35" s="118"/>
      <c r="R35" s="117"/>
      <c r="S35" s="50" t="s">
        <v>49</v>
      </c>
      <c r="T35" s="50" t="s">
        <v>2</v>
      </c>
    </row>
    <row r="36" spans="2:21" s="4" customFormat="1" ht="12" x14ac:dyDescent="0.2">
      <c r="B36" s="13" t="s">
        <v>122</v>
      </c>
      <c r="C36" s="13"/>
      <c r="D36" s="13"/>
      <c r="E36" s="13"/>
      <c r="F36" s="13"/>
      <c r="G36" s="13"/>
      <c r="H36" s="72">
        <v>83</v>
      </c>
      <c r="I36" s="45">
        <f>+H36/$H$45</f>
        <v>8.9343379978471471E-2</v>
      </c>
      <c r="J36" s="13"/>
      <c r="K36" s="13"/>
      <c r="L36" s="110" t="s">
        <v>121</v>
      </c>
      <c r="M36" s="110"/>
      <c r="N36" s="110"/>
      <c r="O36" s="110"/>
      <c r="P36" s="110"/>
      <c r="Q36" s="110"/>
      <c r="R36" s="109" t="s">
        <v>109</v>
      </c>
      <c r="S36" s="116">
        <f>+SUM(S37:S41)</f>
        <v>2414</v>
      </c>
      <c r="T36" s="115">
        <f>+S36/S52</f>
        <v>0.50062214848610531</v>
      </c>
    </row>
    <row r="37" spans="2:21" s="4" customFormat="1" ht="12" x14ac:dyDescent="0.2">
      <c r="B37" s="13" t="s">
        <v>120</v>
      </c>
      <c r="C37" s="13"/>
      <c r="D37" s="13"/>
      <c r="E37" s="13"/>
      <c r="F37" s="13"/>
      <c r="G37" s="13"/>
      <c r="H37" s="72">
        <v>153</v>
      </c>
      <c r="I37" s="45">
        <f>+H37/$H$45</f>
        <v>0.16469321851453175</v>
      </c>
      <c r="J37" s="13"/>
      <c r="K37" s="13"/>
      <c r="L37" s="13" t="s">
        <v>113</v>
      </c>
      <c r="M37" s="13"/>
      <c r="N37" s="13"/>
      <c r="O37" s="13"/>
      <c r="P37" s="13"/>
      <c r="Q37" s="13"/>
      <c r="S37" s="111">
        <v>1</v>
      </c>
      <c r="T37" s="98">
        <f>+S37/$S$52</f>
        <v>2.0738282870178348E-4</v>
      </c>
    </row>
    <row r="38" spans="2:21" s="4" customFormat="1" ht="12" x14ac:dyDescent="0.2">
      <c r="B38" s="110" t="s">
        <v>118</v>
      </c>
      <c r="C38" s="110"/>
      <c r="D38" s="110"/>
      <c r="E38" s="110"/>
      <c r="F38" s="110"/>
      <c r="G38" s="110"/>
      <c r="H38" s="114"/>
      <c r="I38" s="113"/>
      <c r="J38" s="112"/>
      <c r="K38" s="112"/>
      <c r="L38" s="47" t="s">
        <v>119</v>
      </c>
      <c r="M38" s="47"/>
      <c r="N38" s="47"/>
      <c r="O38" s="47"/>
      <c r="P38" s="47"/>
      <c r="Q38" s="47"/>
      <c r="S38" s="111">
        <v>1221</v>
      </c>
      <c r="T38" s="98">
        <f>+S38/$S$52</f>
        <v>0.25321443384487763</v>
      </c>
    </row>
    <row r="39" spans="2:21" s="4" customFormat="1" ht="12" x14ac:dyDescent="0.2">
      <c r="B39" s="13" t="s">
        <v>116</v>
      </c>
      <c r="C39" s="13"/>
      <c r="D39" s="13"/>
      <c r="E39" s="13"/>
      <c r="F39" s="13"/>
      <c r="G39" s="13"/>
      <c r="H39" s="72">
        <v>81</v>
      </c>
      <c r="I39" s="45">
        <f t="shared" ref="I39:I44" si="0">+H39/$H$45</f>
        <v>8.7190527448869751E-2</v>
      </c>
      <c r="J39" s="13"/>
      <c r="K39" s="13"/>
      <c r="L39" s="47" t="s">
        <v>117</v>
      </c>
      <c r="M39" s="13"/>
      <c r="N39" s="13"/>
      <c r="O39" s="13"/>
      <c r="P39" s="13"/>
      <c r="Q39" s="13"/>
      <c r="S39" s="111">
        <v>923</v>
      </c>
      <c r="T39" s="98">
        <f>+S39/$S$52</f>
        <v>0.19141435089174616</v>
      </c>
    </row>
    <row r="40" spans="2:21" s="4" customFormat="1" ht="12" x14ac:dyDescent="0.2">
      <c r="B40" s="13" t="s">
        <v>114</v>
      </c>
      <c r="C40" s="13"/>
      <c r="D40" s="13"/>
      <c r="E40" s="13"/>
      <c r="F40" s="13"/>
      <c r="G40" s="13"/>
      <c r="H40" s="72">
        <v>1</v>
      </c>
      <c r="I40" s="45">
        <f t="shared" si="0"/>
        <v>1.076426264800861E-3</v>
      </c>
      <c r="J40" s="13"/>
      <c r="K40" s="13"/>
      <c r="L40" s="13" t="s">
        <v>115</v>
      </c>
      <c r="M40" s="13"/>
      <c r="N40" s="13"/>
      <c r="O40" s="13"/>
      <c r="P40" s="13"/>
      <c r="Q40" s="13"/>
      <c r="S40" s="111">
        <v>269</v>
      </c>
      <c r="T40" s="98">
        <f>+S40/$S$52</f>
        <v>5.5785980920779757E-2</v>
      </c>
    </row>
    <row r="41" spans="2:21" s="4" customFormat="1" ht="12" x14ac:dyDescent="0.2">
      <c r="B41" s="13" t="s">
        <v>112</v>
      </c>
      <c r="C41" s="13"/>
      <c r="D41" s="13"/>
      <c r="E41" s="13"/>
      <c r="F41" s="13"/>
      <c r="G41" s="13"/>
      <c r="H41" s="72">
        <v>14</v>
      </c>
      <c r="I41" s="45">
        <f t="shared" si="0"/>
        <v>1.5069967707212056E-2</v>
      </c>
      <c r="J41" s="13"/>
      <c r="K41" s="13"/>
      <c r="L41" s="13" t="s">
        <v>18</v>
      </c>
      <c r="M41" s="13"/>
      <c r="N41" s="13"/>
      <c r="O41" s="13"/>
      <c r="P41" s="13"/>
      <c r="Q41" s="13"/>
      <c r="S41" s="111">
        <v>0</v>
      </c>
      <c r="T41" s="98">
        <f>+S41/$S$52</f>
        <v>0</v>
      </c>
    </row>
    <row r="42" spans="2:21" s="4" customFormat="1" ht="12" x14ac:dyDescent="0.2">
      <c r="B42" s="13" t="s">
        <v>111</v>
      </c>
      <c r="C42" s="13"/>
      <c r="D42" s="13"/>
      <c r="E42" s="13"/>
      <c r="F42" s="13"/>
      <c r="G42" s="13"/>
      <c r="H42" s="72">
        <v>34</v>
      </c>
      <c r="I42" s="45">
        <f t="shared" si="0"/>
        <v>3.6598493003229281E-2</v>
      </c>
      <c r="J42" s="13"/>
      <c r="K42" s="13"/>
      <c r="L42" s="110" t="s">
        <v>110</v>
      </c>
      <c r="M42" s="110"/>
      <c r="N42" s="106"/>
      <c r="O42" s="106"/>
      <c r="P42" s="106"/>
      <c r="Q42" s="106"/>
      <c r="R42" s="109" t="s">
        <v>109</v>
      </c>
      <c r="S42" s="108">
        <f>+SUM(S43:S51)</f>
        <v>2408</v>
      </c>
      <c r="T42" s="107">
        <f>+S42/S52</f>
        <v>0.49937785151389463</v>
      </c>
    </row>
    <row r="43" spans="2:21" s="4" customFormat="1" ht="12" x14ac:dyDescent="0.2">
      <c r="B43" s="106" t="s">
        <v>108</v>
      </c>
      <c r="C43" s="106"/>
      <c r="D43" s="106"/>
      <c r="E43" s="106"/>
      <c r="F43" s="106"/>
      <c r="G43" s="106"/>
      <c r="H43" s="105">
        <v>0</v>
      </c>
      <c r="I43" s="104">
        <f t="shared" si="0"/>
        <v>0</v>
      </c>
      <c r="J43" s="13"/>
      <c r="K43" s="13"/>
      <c r="L43" s="103" t="s">
        <v>107</v>
      </c>
      <c r="M43" s="103"/>
      <c r="N43" s="103"/>
      <c r="O43" s="103"/>
      <c r="P43" s="103"/>
      <c r="Q43" s="103"/>
      <c r="R43" s="103"/>
      <c r="S43" s="102">
        <v>39</v>
      </c>
      <c r="T43" s="98">
        <f t="shared" ref="T43:T51" si="1">+S43/$S$52</f>
        <v>8.087930319369557E-3</v>
      </c>
    </row>
    <row r="44" spans="2:21" s="4" customFormat="1" ht="12.75" thickBot="1" x14ac:dyDescent="0.25">
      <c r="B44" s="47" t="s">
        <v>7</v>
      </c>
      <c r="C44" s="47"/>
      <c r="D44" s="47"/>
      <c r="E44" s="47"/>
      <c r="F44" s="47"/>
      <c r="G44" s="47"/>
      <c r="H44" s="72">
        <v>563</v>
      </c>
      <c r="I44" s="45">
        <f t="shared" si="0"/>
        <v>0.60602798708288486</v>
      </c>
      <c r="J44" s="47"/>
      <c r="K44" s="47"/>
      <c r="L44" s="47" t="s">
        <v>106</v>
      </c>
      <c r="M44" s="47"/>
      <c r="N44" s="47"/>
      <c r="O44" s="47"/>
      <c r="P44" s="47"/>
      <c r="Q44" s="47"/>
      <c r="R44" s="47"/>
      <c r="S44" s="46">
        <v>288</v>
      </c>
      <c r="T44" s="98">
        <f t="shared" si="1"/>
        <v>5.9726254666113643E-2</v>
      </c>
    </row>
    <row r="45" spans="2:21" s="4" customFormat="1" ht="12" x14ac:dyDescent="0.2">
      <c r="B45" s="157" t="s">
        <v>1</v>
      </c>
      <c r="C45" s="157"/>
      <c r="D45" s="157"/>
      <c r="E45" s="157"/>
      <c r="F45" s="157"/>
      <c r="G45" s="157"/>
      <c r="H45" s="101">
        <f>SUM(H36:H44)</f>
        <v>929</v>
      </c>
      <c r="I45" s="97">
        <v>1</v>
      </c>
      <c r="J45" s="100"/>
      <c r="K45" s="100"/>
      <c r="L45" s="47" t="s">
        <v>105</v>
      </c>
      <c r="M45" s="47"/>
      <c r="N45" s="47"/>
      <c r="O45" s="47"/>
      <c r="P45" s="47"/>
      <c r="Q45" s="47"/>
      <c r="R45" s="47"/>
      <c r="S45" s="46">
        <v>1301</v>
      </c>
      <c r="T45" s="98">
        <f t="shared" si="1"/>
        <v>0.26980506014102035</v>
      </c>
    </row>
    <row r="46" spans="2:21" s="4" customFormat="1" ht="12" x14ac:dyDescent="0.2">
      <c r="L46" s="13" t="s">
        <v>104</v>
      </c>
      <c r="M46" s="13"/>
      <c r="N46" s="13"/>
      <c r="O46" s="13"/>
      <c r="P46" s="13"/>
      <c r="Q46" s="13"/>
      <c r="R46" s="13"/>
      <c r="S46" s="46">
        <v>56</v>
      </c>
      <c r="T46" s="98">
        <f t="shared" si="1"/>
        <v>1.1613438407299876E-2</v>
      </c>
    </row>
    <row r="47" spans="2:21" s="4" customFormat="1" ht="12" x14ac:dyDescent="0.2">
      <c r="B47" s="93"/>
      <c r="C47" s="93"/>
      <c r="D47" s="93"/>
      <c r="E47" s="93"/>
      <c r="G47" s="99"/>
      <c r="H47" s="99"/>
      <c r="I47" s="99"/>
      <c r="J47" s="99"/>
      <c r="K47" s="99"/>
      <c r="L47" s="13" t="s">
        <v>103</v>
      </c>
      <c r="M47" s="13"/>
      <c r="N47" s="13"/>
      <c r="O47" s="13"/>
      <c r="P47" s="13"/>
      <c r="Q47" s="13"/>
      <c r="R47" s="13"/>
      <c r="S47" s="46">
        <v>84</v>
      </c>
      <c r="T47" s="98">
        <f t="shared" si="1"/>
        <v>1.7420157610949814E-2</v>
      </c>
    </row>
    <row r="48" spans="2:21" s="4" customFormat="1" ht="12" x14ac:dyDescent="0.2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13" t="s">
        <v>102</v>
      </c>
      <c r="M48" s="13"/>
      <c r="N48" s="13"/>
      <c r="O48" s="13"/>
      <c r="P48" s="13"/>
      <c r="Q48" s="13"/>
      <c r="R48" s="13"/>
      <c r="S48" s="46">
        <v>37</v>
      </c>
      <c r="T48" s="98">
        <f t="shared" si="1"/>
        <v>7.6731646619659895E-3</v>
      </c>
    </row>
    <row r="49" spans="1:21" s="4" customFormat="1" ht="12" x14ac:dyDescent="0.2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13" t="s">
        <v>101</v>
      </c>
      <c r="M49" s="13"/>
      <c r="N49" s="13"/>
      <c r="O49" s="13"/>
      <c r="P49" s="13"/>
      <c r="Q49" s="13"/>
      <c r="R49" s="13"/>
      <c r="S49" s="46">
        <v>121</v>
      </c>
      <c r="T49" s="98">
        <f t="shared" si="1"/>
        <v>2.5093322272915802E-2</v>
      </c>
    </row>
    <row r="50" spans="1:21" s="4" customFormat="1" ht="12" x14ac:dyDescent="0.2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13" t="s">
        <v>100</v>
      </c>
      <c r="M50" s="13"/>
      <c r="N50" s="13"/>
      <c r="O50" s="13"/>
      <c r="P50" s="13"/>
      <c r="Q50" s="13"/>
      <c r="R50" s="13"/>
      <c r="S50" s="46">
        <v>433</v>
      </c>
      <c r="T50" s="98">
        <f t="shared" si="1"/>
        <v>8.9796764827872258E-2</v>
      </c>
    </row>
    <row r="51" spans="1:21" s="4" customFormat="1" ht="12.75" thickBot="1" x14ac:dyDescent="0.25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13" t="s">
        <v>7</v>
      </c>
      <c r="M51" s="13"/>
      <c r="N51" s="13"/>
      <c r="O51" s="13"/>
      <c r="P51" s="13"/>
      <c r="Q51" s="13"/>
      <c r="R51" s="13"/>
      <c r="S51" s="46">
        <v>49</v>
      </c>
      <c r="T51" s="98">
        <f t="shared" si="1"/>
        <v>1.0161758606387392E-2</v>
      </c>
    </row>
    <row r="52" spans="1:21" s="4" customFormat="1" ht="12" x14ac:dyDescent="0.2">
      <c r="B52" s="93"/>
      <c r="C52" s="93"/>
      <c r="D52" s="93"/>
      <c r="E52" s="93"/>
      <c r="F52" s="93"/>
      <c r="L52" s="157" t="s">
        <v>1</v>
      </c>
      <c r="M52" s="157"/>
      <c r="N52" s="157"/>
      <c r="O52" s="157"/>
      <c r="P52" s="157"/>
      <c r="Q52" s="157"/>
      <c r="R52" s="157"/>
      <c r="S52" s="38">
        <f>+S36+S42</f>
        <v>4822</v>
      </c>
      <c r="T52" s="97">
        <v>1</v>
      </c>
    </row>
    <row r="53" spans="1:21" s="4" customFormat="1" ht="12" x14ac:dyDescent="0.2">
      <c r="B53" s="93"/>
      <c r="C53" s="93"/>
      <c r="D53" s="93"/>
      <c r="E53" s="93"/>
      <c r="F53" s="93"/>
      <c r="G53" s="93"/>
      <c r="H53" s="93"/>
      <c r="I53" s="93"/>
      <c r="J53" s="93"/>
      <c r="K53" s="93"/>
      <c r="S53" s="96"/>
      <c r="T53" s="96"/>
    </row>
    <row r="54" spans="1:21" s="4" customFormat="1" ht="12" x14ac:dyDescent="0.2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</row>
    <row r="55" spans="1:21" s="4" customFormat="1" ht="12" x14ac:dyDescent="0.2">
      <c r="B55" s="94"/>
      <c r="C55" s="94"/>
      <c r="R55" s="93"/>
      <c r="S55" s="93"/>
      <c r="T55" s="93"/>
      <c r="U55" s="93"/>
    </row>
    <row r="56" spans="1:21" s="4" customFormat="1" ht="12" x14ac:dyDescent="0.2">
      <c r="B56" s="77" t="s">
        <v>136</v>
      </c>
      <c r="C56" s="77"/>
      <c r="D56" s="24"/>
      <c r="E56" s="24"/>
      <c r="F56" s="24"/>
      <c r="G56" s="24"/>
      <c r="H56" s="24"/>
      <c r="I56" s="24"/>
      <c r="L56" s="158"/>
      <c r="M56" s="158"/>
      <c r="N56" s="158"/>
      <c r="O56" s="158"/>
      <c r="P56" s="158"/>
      <c r="Q56" s="158"/>
    </row>
    <row r="57" spans="1:21" s="4" customFormat="1" ht="12.75" thickBot="1" x14ac:dyDescent="0.25">
      <c r="B57" s="159" t="s">
        <v>6</v>
      </c>
      <c r="C57" s="159"/>
      <c r="D57" s="159"/>
      <c r="E57" s="160" t="s">
        <v>99</v>
      </c>
      <c r="F57" s="160"/>
      <c r="G57" s="159" t="s">
        <v>1</v>
      </c>
      <c r="H57" s="159" t="s">
        <v>2</v>
      </c>
      <c r="P57" s="93"/>
      <c r="Q57" s="93"/>
      <c r="R57" s="77"/>
    </row>
    <row r="58" spans="1:21" s="4" customFormat="1" ht="12" x14ac:dyDescent="0.2">
      <c r="B58" s="159"/>
      <c r="C58" s="159"/>
      <c r="D58" s="159"/>
      <c r="E58" s="49" t="s">
        <v>3</v>
      </c>
      <c r="F58" s="49" t="s">
        <v>4</v>
      </c>
      <c r="G58" s="159"/>
      <c r="H58" s="159"/>
      <c r="P58" s="93"/>
      <c r="Q58" s="93"/>
      <c r="R58" s="77"/>
    </row>
    <row r="59" spans="1:21" s="4" customFormat="1" ht="12" x14ac:dyDescent="0.2">
      <c r="B59" s="156" t="s">
        <v>98</v>
      </c>
      <c r="C59" s="156"/>
      <c r="D59" s="156"/>
      <c r="E59" s="86">
        <v>10</v>
      </c>
      <c r="F59" s="86">
        <v>3</v>
      </c>
      <c r="G59" s="86">
        <f t="shared" ref="G59:G64" si="2">+E59+F59</f>
        <v>13</v>
      </c>
      <c r="H59" s="85">
        <f t="shared" ref="H59:H64" si="3">+G59/$G$65</f>
        <v>2.2604764388801948E-3</v>
      </c>
      <c r="P59" s="92"/>
    </row>
    <row r="60" spans="1:21" s="4" customFormat="1" ht="12" x14ac:dyDescent="0.2">
      <c r="B60" s="156" t="s">
        <v>97</v>
      </c>
      <c r="C60" s="156"/>
      <c r="D60" s="156"/>
      <c r="E60" s="86">
        <v>227</v>
      </c>
      <c r="F60" s="86">
        <v>66</v>
      </c>
      <c r="G60" s="86">
        <f t="shared" si="2"/>
        <v>293</v>
      </c>
      <c r="H60" s="85">
        <f t="shared" si="3"/>
        <v>5.0947661276299773E-2</v>
      </c>
      <c r="P60" s="90"/>
      <c r="Q60" s="90"/>
      <c r="R60" s="89"/>
      <c r="S60" s="89"/>
      <c r="T60" s="88"/>
      <c r="U60" s="91"/>
    </row>
    <row r="61" spans="1:21" s="4" customFormat="1" ht="12" x14ac:dyDescent="0.2">
      <c r="B61" s="156" t="s">
        <v>96</v>
      </c>
      <c r="C61" s="156"/>
      <c r="D61" s="156"/>
      <c r="E61" s="86">
        <v>1012</v>
      </c>
      <c r="F61" s="86">
        <v>213</v>
      </c>
      <c r="G61" s="86">
        <f t="shared" si="2"/>
        <v>1225</v>
      </c>
      <c r="H61" s="85">
        <f t="shared" si="3"/>
        <v>0.21300643366371066</v>
      </c>
      <c r="P61" s="90"/>
      <c r="Q61" s="90"/>
      <c r="R61" s="89"/>
      <c r="S61" s="89"/>
      <c r="T61" s="88"/>
    </row>
    <row r="62" spans="1:21" s="4" customFormat="1" ht="12" x14ac:dyDescent="0.2">
      <c r="B62" s="156" t="s">
        <v>95</v>
      </c>
      <c r="C62" s="156"/>
      <c r="D62" s="156"/>
      <c r="E62" s="86">
        <v>1520</v>
      </c>
      <c r="F62" s="86">
        <v>524</v>
      </c>
      <c r="G62" s="86">
        <f t="shared" si="2"/>
        <v>2044</v>
      </c>
      <c r="H62" s="85">
        <f t="shared" si="3"/>
        <v>0.35541644931316291</v>
      </c>
    </row>
    <row r="63" spans="1:21" s="4" customFormat="1" ht="12" x14ac:dyDescent="0.2">
      <c r="B63" s="156" t="s">
        <v>94</v>
      </c>
      <c r="C63" s="156"/>
      <c r="D63" s="156"/>
      <c r="E63" s="86">
        <v>252</v>
      </c>
      <c r="F63" s="86">
        <v>137</v>
      </c>
      <c r="G63" s="86">
        <f t="shared" si="2"/>
        <v>389</v>
      </c>
      <c r="H63" s="85">
        <f t="shared" si="3"/>
        <v>6.764041036341506E-2</v>
      </c>
      <c r="Q63" s="171"/>
      <c r="R63" s="171"/>
      <c r="S63" s="87"/>
      <c r="T63" s="87"/>
    </row>
    <row r="64" spans="1:21" s="4" customFormat="1" ht="12.75" thickBot="1" x14ac:dyDescent="0.25">
      <c r="B64" s="156" t="s">
        <v>46</v>
      </c>
      <c r="C64" s="156"/>
      <c r="D64" s="156"/>
      <c r="E64" s="86">
        <v>1271</v>
      </c>
      <c r="F64" s="86">
        <v>516</v>
      </c>
      <c r="G64" s="86">
        <f t="shared" si="2"/>
        <v>1787</v>
      </c>
      <c r="H64" s="85">
        <f t="shared" si="3"/>
        <v>0.31072856894453138</v>
      </c>
      <c r="P64" s="82"/>
      <c r="Q64" s="79"/>
      <c r="R64" s="79"/>
      <c r="S64" s="79"/>
      <c r="T64" s="78"/>
    </row>
    <row r="65" spans="2:21" s="4" customFormat="1" ht="12" x14ac:dyDescent="0.2">
      <c r="B65" s="157" t="s">
        <v>1</v>
      </c>
      <c r="C65" s="157"/>
      <c r="D65" s="157"/>
      <c r="E65" s="17">
        <f>SUM(E59:E64)</f>
        <v>4292</v>
      </c>
      <c r="F65" s="17">
        <f>SUM(F59:F64)</f>
        <v>1459</v>
      </c>
      <c r="G65" s="17">
        <f>SUM(G59:G64)</f>
        <v>5751</v>
      </c>
      <c r="H65" s="84">
        <v>1</v>
      </c>
      <c r="P65" s="82"/>
      <c r="Q65" s="79"/>
      <c r="R65" s="79"/>
      <c r="S65" s="79"/>
      <c r="T65" s="78"/>
    </row>
    <row r="66" spans="2:21" s="4" customFormat="1" ht="12" x14ac:dyDescent="0.2">
      <c r="B66" s="170" t="s">
        <v>93</v>
      </c>
      <c r="C66" s="170"/>
      <c r="D66" s="170"/>
      <c r="E66" s="83">
        <f>+E65/G65</f>
        <v>0.74630499043644583</v>
      </c>
      <c r="F66" s="83">
        <f>+F65/G65</f>
        <v>0.25369500956355417</v>
      </c>
      <c r="G66" s="83">
        <v>1</v>
      </c>
      <c r="H66" s="83"/>
      <c r="P66" s="82"/>
      <c r="Q66" s="79"/>
      <c r="R66" s="79"/>
      <c r="S66" s="79"/>
      <c r="T66" s="78"/>
    </row>
    <row r="67" spans="2:21" s="4" customFormat="1" ht="12" x14ac:dyDescent="0.2">
      <c r="B67" s="81"/>
      <c r="Q67" s="80"/>
      <c r="R67" s="79"/>
      <c r="S67" s="79"/>
      <c r="T67" s="78"/>
    </row>
    <row r="68" spans="2:21" s="4" customFormat="1" ht="12" x14ac:dyDescent="0.2">
      <c r="B68" s="24" t="s">
        <v>135</v>
      </c>
      <c r="C68" s="24"/>
      <c r="D68" s="76"/>
      <c r="E68" s="76"/>
      <c r="F68" s="76"/>
      <c r="G68" s="76"/>
      <c r="H68" s="76"/>
      <c r="Q68" s="80"/>
      <c r="R68" s="79"/>
      <c r="S68" s="79"/>
      <c r="T68" s="78"/>
    </row>
    <row r="69" spans="2:21" s="4" customFormat="1" ht="12" x14ac:dyDescent="0.2">
      <c r="B69" s="50" t="s">
        <v>92</v>
      </c>
      <c r="C69" s="50"/>
      <c r="D69" s="50"/>
      <c r="E69" s="50"/>
      <c r="F69" s="49" t="s">
        <v>49</v>
      </c>
      <c r="G69" s="49" t="s">
        <v>2</v>
      </c>
      <c r="I69" s="24" t="s">
        <v>134</v>
      </c>
      <c r="J69" s="77"/>
      <c r="K69" s="77"/>
      <c r="L69" s="76"/>
      <c r="M69" s="76"/>
      <c r="N69" s="76"/>
      <c r="O69" s="76"/>
      <c r="P69" s="76"/>
    </row>
    <row r="70" spans="2:21" s="4" customFormat="1" ht="12" x14ac:dyDescent="0.2">
      <c r="B70" s="13" t="s">
        <v>91</v>
      </c>
      <c r="C70" s="13"/>
      <c r="D70" s="13"/>
      <c r="E70" s="13"/>
      <c r="F70" s="72">
        <v>19</v>
      </c>
      <c r="G70" s="45">
        <f t="shared" ref="G70:G84" si="4">+F70/$F$85</f>
        <v>3.3037732568249002E-3</v>
      </c>
      <c r="I70" s="50" t="s">
        <v>90</v>
      </c>
      <c r="J70" s="50"/>
      <c r="K70" s="50"/>
      <c r="L70" s="50"/>
      <c r="M70" s="50"/>
      <c r="N70" s="49" t="s">
        <v>49</v>
      </c>
      <c r="O70" s="50"/>
      <c r="P70" s="49" t="s">
        <v>2</v>
      </c>
      <c r="S70" s="75"/>
      <c r="T70" s="75"/>
      <c r="U70" s="75"/>
    </row>
    <row r="71" spans="2:21" s="4" customFormat="1" ht="12" x14ac:dyDescent="0.2">
      <c r="B71" s="13" t="s">
        <v>89</v>
      </c>
      <c r="C71" s="13"/>
      <c r="D71" s="13"/>
      <c r="E71" s="13"/>
      <c r="F71" s="72"/>
      <c r="G71" s="45">
        <f t="shared" si="4"/>
        <v>0</v>
      </c>
      <c r="I71" s="13" t="s">
        <v>88</v>
      </c>
      <c r="J71" s="13"/>
      <c r="K71" s="13"/>
      <c r="L71" s="13"/>
      <c r="M71" s="13"/>
      <c r="N71" s="46">
        <v>0</v>
      </c>
      <c r="O71" s="70"/>
      <c r="P71" s="45">
        <v>0</v>
      </c>
    </row>
    <row r="72" spans="2:21" s="4" customFormat="1" ht="12" x14ac:dyDescent="0.2">
      <c r="B72" s="13" t="s">
        <v>87</v>
      </c>
      <c r="C72" s="13"/>
      <c r="D72" s="13"/>
      <c r="E72" s="13"/>
      <c r="F72" s="72">
        <v>193</v>
      </c>
      <c r="G72" s="45">
        <f t="shared" si="4"/>
        <v>3.3559380977221352E-2</v>
      </c>
      <c r="I72" s="13" t="s">
        <v>86</v>
      </c>
      <c r="J72" s="13"/>
      <c r="K72" s="13"/>
      <c r="L72" s="13"/>
      <c r="M72" s="13"/>
      <c r="N72" s="46">
        <v>0</v>
      </c>
      <c r="O72" s="70"/>
      <c r="P72" s="45">
        <v>0</v>
      </c>
    </row>
    <row r="73" spans="2:21" s="4" customFormat="1" ht="12" x14ac:dyDescent="0.2">
      <c r="B73" s="13" t="s">
        <v>85</v>
      </c>
      <c r="C73" s="13"/>
      <c r="D73" s="13"/>
      <c r="E73" s="13"/>
      <c r="F73" s="72"/>
      <c r="G73" s="45">
        <f t="shared" si="4"/>
        <v>0</v>
      </c>
      <c r="I73" s="13" t="s">
        <v>84</v>
      </c>
      <c r="J73" s="13"/>
      <c r="K73" s="13"/>
      <c r="L73" s="13"/>
      <c r="M73" s="13"/>
      <c r="N73" s="46">
        <v>1262</v>
      </c>
      <c r="O73" s="70"/>
      <c r="P73" s="45">
        <f>+N73/$N$76</f>
        <v>0.21944009737436967</v>
      </c>
    </row>
    <row r="74" spans="2:21" s="4" customFormat="1" ht="12" x14ac:dyDescent="0.2">
      <c r="B74" s="13" t="s">
        <v>83</v>
      </c>
      <c r="C74" s="13"/>
      <c r="D74" s="13"/>
      <c r="E74" s="74"/>
      <c r="F74" s="72">
        <v>2447</v>
      </c>
      <c r="G74" s="45">
        <f t="shared" si="4"/>
        <v>0.42549121891844899</v>
      </c>
      <c r="I74" s="13" t="s">
        <v>82</v>
      </c>
      <c r="J74" s="13"/>
      <c r="K74" s="13"/>
      <c r="L74" s="13"/>
      <c r="M74" s="13"/>
      <c r="N74" s="46">
        <v>4253</v>
      </c>
      <c r="O74" s="70"/>
      <c r="P74" s="45">
        <f>+N74/$N$76</f>
        <v>0.73952356111980522</v>
      </c>
    </row>
    <row r="75" spans="2:21" s="4" customFormat="1" ht="12.75" thickBot="1" x14ac:dyDescent="0.25">
      <c r="B75" s="13" t="s">
        <v>81</v>
      </c>
      <c r="C75" s="13"/>
      <c r="D75" s="13"/>
      <c r="E75" s="13"/>
      <c r="F75" s="72">
        <v>22</v>
      </c>
      <c r="G75" s="45">
        <f t="shared" si="4"/>
        <v>3.8254216657972527E-3</v>
      </c>
      <c r="I75" s="13" t="s">
        <v>80</v>
      </c>
      <c r="J75" s="13"/>
      <c r="K75" s="13"/>
      <c r="L75" s="13"/>
      <c r="M75" s="13"/>
      <c r="N75" s="46">
        <v>236</v>
      </c>
      <c r="O75" s="70"/>
      <c r="P75" s="45">
        <f>+N75/$N$76</f>
        <v>4.1036341505825073E-2</v>
      </c>
    </row>
    <row r="76" spans="2:21" s="4" customFormat="1" ht="12" x14ac:dyDescent="0.2">
      <c r="B76" s="13" t="s">
        <v>79</v>
      </c>
      <c r="C76" s="13"/>
      <c r="D76" s="13"/>
      <c r="E76" s="13"/>
      <c r="F76" s="72">
        <v>30</v>
      </c>
      <c r="G76" s="45">
        <f t="shared" si="4"/>
        <v>5.2164840897235268E-3</v>
      </c>
      <c r="I76" s="18" t="s">
        <v>1</v>
      </c>
      <c r="J76" s="18"/>
      <c r="K76" s="18"/>
      <c r="L76" s="18"/>
      <c r="M76" s="18"/>
      <c r="N76" s="38">
        <f>SUM(N73:N75)</f>
        <v>5751</v>
      </c>
      <c r="O76" s="18"/>
      <c r="P76" s="37">
        <v>1</v>
      </c>
    </row>
    <row r="77" spans="2:21" s="4" customFormat="1" ht="12" x14ac:dyDescent="0.2">
      <c r="B77" s="13" t="s">
        <v>78</v>
      </c>
      <c r="C77" s="13"/>
      <c r="D77" s="13"/>
      <c r="E77" s="13"/>
      <c r="F77" s="72">
        <v>206</v>
      </c>
      <c r="G77" s="45">
        <f t="shared" si="4"/>
        <v>3.5819857416101546E-2</v>
      </c>
      <c r="I77" s="73" t="s">
        <v>77</v>
      </c>
    </row>
    <row r="78" spans="2:21" s="4" customFormat="1" ht="12" x14ac:dyDescent="0.2">
      <c r="B78" s="13" t="s">
        <v>76</v>
      </c>
      <c r="C78" s="13"/>
      <c r="D78" s="13"/>
      <c r="E78" s="13"/>
      <c r="F78" s="72">
        <v>367</v>
      </c>
      <c r="G78" s="45">
        <f t="shared" si="4"/>
        <v>6.38149886976178E-2</v>
      </c>
      <c r="I78" s="73" t="s">
        <v>75</v>
      </c>
      <c r="J78" s="71"/>
      <c r="K78" s="71"/>
      <c r="L78" s="71"/>
      <c r="M78" s="71"/>
      <c r="N78" s="71"/>
      <c r="P78" s="13"/>
      <c r="Q78" s="13"/>
      <c r="R78" s="13"/>
      <c r="S78" s="13"/>
      <c r="T78" s="13"/>
      <c r="U78" s="70"/>
    </row>
    <row r="79" spans="2:21" s="4" customFormat="1" ht="12" x14ac:dyDescent="0.2">
      <c r="B79" s="13" t="s">
        <v>74</v>
      </c>
      <c r="C79" s="13"/>
      <c r="D79" s="13"/>
      <c r="E79" s="13"/>
      <c r="F79" s="72">
        <v>20</v>
      </c>
      <c r="G79" s="45">
        <f t="shared" si="4"/>
        <v>3.4776560598156841E-3</v>
      </c>
      <c r="I79" s="71"/>
      <c r="J79" s="71"/>
      <c r="K79" s="71"/>
      <c r="L79" s="71"/>
      <c r="M79" s="71"/>
      <c r="N79" s="71"/>
    </row>
    <row r="80" spans="2:21" s="4" customFormat="1" ht="12" x14ac:dyDescent="0.2">
      <c r="B80" s="13" t="s">
        <v>73</v>
      </c>
      <c r="C80" s="13"/>
      <c r="D80" s="13"/>
      <c r="E80" s="13"/>
      <c r="F80" s="72">
        <v>22</v>
      </c>
      <c r="G80" s="45">
        <f t="shared" si="4"/>
        <v>3.8254216657972527E-3</v>
      </c>
      <c r="I80" s="71"/>
      <c r="J80" s="71"/>
      <c r="K80" s="71"/>
      <c r="L80" s="71"/>
      <c r="M80" s="71"/>
      <c r="N80" s="71"/>
      <c r="P80" s="13"/>
      <c r="Q80" s="13"/>
      <c r="R80" s="13"/>
      <c r="S80" s="13"/>
      <c r="T80" s="13"/>
      <c r="U80" s="70"/>
    </row>
    <row r="81" spans="2:22" s="4" customFormat="1" ht="12.75" customHeight="1" x14ac:dyDescent="0.2">
      <c r="B81" s="13" t="s">
        <v>72</v>
      </c>
      <c r="C81" s="13"/>
      <c r="D81" s="13"/>
      <c r="E81" s="13"/>
      <c r="F81" s="72">
        <v>5</v>
      </c>
      <c r="G81" s="45">
        <f t="shared" si="4"/>
        <v>8.6941401495392102E-4</v>
      </c>
      <c r="I81" s="71"/>
      <c r="J81" s="71"/>
      <c r="K81" s="71"/>
      <c r="L81" s="71"/>
      <c r="M81" s="71"/>
      <c r="N81" s="71"/>
      <c r="P81" s="13"/>
      <c r="Q81" s="13"/>
      <c r="R81" s="13"/>
      <c r="S81" s="13"/>
      <c r="T81" s="13"/>
      <c r="U81" s="70"/>
    </row>
    <row r="82" spans="2:22" s="4" customFormat="1" ht="12.75" customHeight="1" x14ac:dyDescent="0.2">
      <c r="B82" s="47" t="s">
        <v>71</v>
      </c>
      <c r="C82" s="47"/>
      <c r="D82" s="47"/>
      <c r="E82" s="47"/>
      <c r="F82" s="72">
        <v>75</v>
      </c>
      <c r="G82" s="45">
        <f t="shared" si="4"/>
        <v>1.3041210224308816E-2</v>
      </c>
      <c r="I82" s="71"/>
      <c r="J82" s="71"/>
      <c r="K82" s="71"/>
      <c r="L82" s="71"/>
      <c r="M82" s="71"/>
      <c r="N82" s="71"/>
      <c r="P82" s="47"/>
      <c r="Q82" s="47"/>
      <c r="R82" s="47"/>
      <c r="S82" s="47"/>
      <c r="T82" s="47"/>
      <c r="U82" s="70"/>
    </row>
    <row r="83" spans="2:22" s="4" customFormat="1" ht="12.75" customHeight="1" x14ac:dyDescent="0.2">
      <c r="B83" s="13" t="s">
        <v>7</v>
      </c>
      <c r="C83" s="13"/>
      <c r="D83" s="13"/>
      <c r="E83" s="13"/>
      <c r="F83" s="72">
        <v>180</v>
      </c>
      <c r="G83" s="45">
        <f t="shared" si="4"/>
        <v>3.1298904538341159E-2</v>
      </c>
      <c r="I83" s="71"/>
      <c r="J83" s="71"/>
      <c r="K83" s="71"/>
      <c r="L83" s="71"/>
      <c r="M83" s="71"/>
      <c r="N83" s="71"/>
      <c r="P83" s="13"/>
      <c r="Q83" s="13"/>
      <c r="R83" s="13"/>
      <c r="S83" s="13"/>
      <c r="T83" s="13"/>
      <c r="U83" s="70"/>
    </row>
    <row r="84" spans="2:22" s="4" customFormat="1" ht="12.75" customHeight="1" thickBot="1" x14ac:dyDescent="0.25">
      <c r="B84" s="13" t="s">
        <v>46</v>
      </c>
      <c r="C84" s="13"/>
      <c r="D84" s="13"/>
      <c r="E84" s="13"/>
      <c r="F84" s="72">
        <v>2165</v>
      </c>
      <c r="G84" s="45">
        <f t="shared" si="4"/>
        <v>0.37645626847504782</v>
      </c>
      <c r="I84" s="71"/>
      <c r="J84" s="71"/>
      <c r="K84" s="71"/>
      <c r="L84" s="71"/>
      <c r="M84" s="71"/>
      <c r="N84" s="71"/>
      <c r="P84" s="13"/>
      <c r="Q84" s="13"/>
      <c r="R84" s="13"/>
      <c r="S84" s="13"/>
      <c r="T84" s="13"/>
      <c r="U84" s="70"/>
    </row>
    <row r="85" spans="2:22" s="4" customFormat="1" ht="12.75" customHeight="1" x14ac:dyDescent="0.2">
      <c r="B85" s="39" t="s">
        <v>1</v>
      </c>
      <c r="C85" s="39"/>
      <c r="D85" s="39"/>
      <c r="E85" s="39"/>
      <c r="F85" s="38">
        <f>SUM(F70:F84)</f>
        <v>5751</v>
      </c>
      <c r="G85" s="37">
        <v>1</v>
      </c>
      <c r="I85" s="13"/>
      <c r="J85" s="13"/>
      <c r="K85" s="13"/>
      <c r="P85" s="13"/>
      <c r="Q85" s="13"/>
      <c r="R85" s="13"/>
      <c r="S85" s="13"/>
      <c r="T85" s="13"/>
      <c r="U85" s="70"/>
    </row>
    <row r="86" spans="2:22" s="4" customFormat="1" ht="4.5" customHeight="1" x14ac:dyDescent="0.2">
      <c r="I86" s="13"/>
      <c r="J86" s="13"/>
      <c r="K86" s="13"/>
      <c r="P86" s="156"/>
      <c r="Q86" s="156"/>
      <c r="R86" s="156"/>
      <c r="S86" s="156"/>
      <c r="T86" s="156"/>
      <c r="U86" s="70"/>
    </row>
    <row r="87" spans="2:22" s="4" customFormat="1" ht="6" customHeight="1" thickBot="1" x14ac:dyDescent="0.25">
      <c r="I87" s="13"/>
      <c r="J87" s="13"/>
      <c r="K87" s="13"/>
      <c r="P87" s="47"/>
      <c r="Q87" s="47"/>
      <c r="R87" s="47"/>
      <c r="S87" s="47"/>
      <c r="T87" s="47"/>
      <c r="U87" s="70"/>
      <c r="V87" s="67"/>
    </row>
    <row r="88" spans="2:22" s="4" customFormat="1" ht="18.75" customHeight="1" x14ac:dyDescent="0.2">
      <c r="B88" s="69" t="s">
        <v>133</v>
      </c>
      <c r="C88" s="68"/>
      <c r="D88" s="68"/>
      <c r="E88" s="68"/>
      <c r="F88" s="68"/>
      <c r="G88" s="68"/>
      <c r="H88" s="68"/>
      <c r="I88" s="68"/>
      <c r="J88" s="68"/>
      <c r="K88" s="2"/>
      <c r="L88" s="27"/>
      <c r="M88" s="1"/>
      <c r="V88" s="67"/>
    </row>
    <row r="89" spans="2:22" s="4" customFormat="1" ht="15" customHeight="1" x14ac:dyDescent="0.2">
      <c r="B89" s="51" t="s">
        <v>70</v>
      </c>
      <c r="C89" s="50"/>
      <c r="D89" s="66" t="s">
        <v>49</v>
      </c>
      <c r="E89" s="66" t="s">
        <v>2</v>
      </c>
      <c r="G89" s="50" t="s">
        <v>47</v>
      </c>
      <c r="H89" s="50"/>
      <c r="I89" s="65" t="s">
        <v>49</v>
      </c>
      <c r="J89" s="49" t="s">
        <v>2</v>
      </c>
      <c r="K89" s="64"/>
    </row>
    <row r="90" spans="2:22" s="4" customFormat="1" ht="15" customHeight="1" x14ac:dyDescent="0.2">
      <c r="B90" s="61" t="s">
        <v>10</v>
      </c>
      <c r="C90" s="13"/>
      <c r="D90" s="46">
        <v>13</v>
      </c>
      <c r="E90" s="45">
        <f t="shared" ref="E90:E115" si="5">+D90/$D$116</f>
        <v>2.5783419278064259E-3</v>
      </c>
      <c r="G90" s="4" t="s">
        <v>132</v>
      </c>
      <c r="I90" s="56">
        <v>2</v>
      </c>
      <c r="J90" s="45">
        <f t="shared" ref="J90:J102" si="6">+I90/$I$103</f>
        <v>2.8571428571428571E-2</v>
      </c>
      <c r="K90" s="58"/>
      <c r="L90" s="57"/>
    </row>
    <row r="91" spans="2:22" s="4" customFormat="1" ht="15" customHeight="1" x14ac:dyDescent="0.2">
      <c r="B91" s="61" t="s">
        <v>23</v>
      </c>
      <c r="C91" s="13"/>
      <c r="D91" s="46">
        <v>57</v>
      </c>
      <c r="E91" s="45">
        <f t="shared" si="5"/>
        <v>1.1305037683458944E-2</v>
      </c>
      <c r="G91" s="4" t="s">
        <v>69</v>
      </c>
      <c r="I91" s="56">
        <v>9</v>
      </c>
      <c r="J91" s="45">
        <f t="shared" si="6"/>
        <v>0.12857142857142856</v>
      </c>
      <c r="K91" s="58"/>
      <c r="L91" s="57"/>
      <c r="M91" s="60"/>
    </row>
    <row r="92" spans="2:22" s="4" customFormat="1" ht="15" customHeight="1" x14ac:dyDescent="0.2">
      <c r="B92" s="61" t="s">
        <v>13</v>
      </c>
      <c r="C92" s="13"/>
      <c r="D92" s="46">
        <v>22</v>
      </c>
      <c r="E92" s="45">
        <f t="shared" si="5"/>
        <v>4.3633478778262597E-3</v>
      </c>
      <c r="G92" s="4" t="s">
        <v>131</v>
      </c>
      <c r="I92" s="56">
        <v>4</v>
      </c>
      <c r="J92" s="45">
        <f t="shared" si="6"/>
        <v>5.7142857142857141E-2</v>
      </c>
      <c r="K92" s="58"/>
      <c r="L92" s="57"/>
      <c r="M92" s="60"/>
    </row>
    <row r="93" spans="2:22" s="4" customFormat="1" ht="15" customHeight="1" x14ac:dyDescent="0.2">
      <c r="B93" s="61" t="s">
        <v>66</v>
      </c>
      <c r="C93" s="13"/>
      <c r="D93" s="46">
        <v>1334</v>
      </c>
      <c r="E93" s="45">
        <f t="shared" si="5"/>
        <v>0.26457754859182864</v>
      </c>
      <c r="G93" s="4" t="s">
        <v>68</v>
      </c>
      <c r="I93" s="56">
        <v>4</v>
      </c>
      <c r="J93" s="45">
        <f t="shared" si="6"/>
        <v>5.7142857142857141E-2</v>
      </c>
      <c r="K93" s="62"/>
      <c r="L93" s="57"/>
      <c r="M93" s="60"/>
    </row>
    <row r="94" spans="2:22" s="4" customFormat="1" ht="15" customHeight="1" x14ac:dyDescent="0.2">
      <c r="B94" s="61" t="s">
        <v>64</v>
      </c>
      <c r="C94" s="13"/>
      <c r="D94" s="46">
        <v>33</v>
      </c>
      <c r="E94" s="45">
        <f t="shared" si="5"/>
        <v>6.5450218167393895E-3</v>
      </c>
      <c r="G94" s="47" t="s">
        <v>67</v>
      </c>
      <c r="H94" s="47"/>
      <c r="I94" s="56">
        <v>2</v>
      </c>
      <c r="J94" s="45">
        <f t="shared" si="6"/>
        <v>2.8571428571428571E-2</v>
      </c>
      <c r="K94" s="62"/>
      <c r="L94" s="57"/>
      <c r="M94" s="60"/>
    </row>
    <row r="95" spans="2:22" s="4" customFormat="1" ht="15" customHeight="1" x14ac:dyDescent="0.2">
      <c r="B95" s="61" t="s">
        <v>19</v>
      </c>
      <c r="C95" s="13"/>
      <c r="D95" s="46">
        <v>33</v>
      </c>
      <c r="E95" s="45">
        <f t="shared" si="5"/>
        <v>6.5450218167393895E-3</v>
      </c>
      <c r="G95" s="4" t="s">
        <v>65</v>
      </c>
      <c r="I95" s="56">
        <v>2</v>
      </c>
      <c r="J95" s="45">
        <f t="shared" si="6"/>
        <v>2.8571428571428571E-2</v>
      </c>
      <c r="K95" s="62"/>
      <c r="L95" s="57"/>
      <c r="M95" s="59"/>
    </row>
    <row r="96" spans="2:22" s="4" customFormat="1" ht="15" customHeight="1" x14ac:dyDescent="0.2">
      <c r="B96" s="61" t="s">
        <v>62</v>
      </c>
      <c r="C96" s="13"/>
      <c r="D96" s="46">
        <v>158</v>
      </c>
      <c r="E96" s="45">
        <f t="shared" si="5"/>
        <v>3.1336771122570412E-2</v>
      </c>
      <c r="G96" s="11" t="s">
        <v>63</v>
      </c>
      <c r="H96" s="11"/>
      <c r="I96" s="56">
        <v>2</v>
      </c>
      <c r="J96" s="45">
        <f t="shared" si="6"/>
        <v>2.8571428571428571E-2</v>
      </c>
      <c r="K96" s="62"/>
      <c r="L96" s="57"/>
      <c r="M96" s="11"/>
    </row>
    <row r="97" spans="2:17" s="4" customFormat="1" ht="12" x14ac:dyDescent="0.2">
      <c r="B97" s="61" t="s">
        <v>25</v>
      </c>
      <c r="C97" s="13"/>
      <c r="D97" s="46">
        <v>84</v>
      </c>
      <c r="E97" s="45">
        <f t="shared" si="5"/>
        <v>1.6660055533518445E-2</v>
      </c>
      <c r="G97" s="47" t="s">
        <v>61</v>
      </c>
      <c r="H97" s="47"/>
      <c r="I97" s="56">
        <v>8</v>
      </c>
      <c r="J97" s="45">
        <f t="shared" si="6"/>
        <v>0.11428571428571428</v>
      </c>
      <c r="K97" s="58"/>
      <c r="L97" s="57"/>
      <c r="M97" s="11"/>
      <c r="P97" s="58"/>
      <c r="Q97" s="57"/>
    </row>
    <row r="98" spans="2:17" s="4" customFormat="1" ht="12" x14ac:dyDescent="0.2">
      <c r="B98" s="61" t="s">
        <v>14</v>
      </c>
      <c r="C98" s="13"/>
      <c r="D98" s="46">
        <v>11</v>
      </c>
      <c r="E98" s="45">
        <f t="shared" si="5"/>
        <v>2.1816739389131298E-3</v>
      </c>
      <c r="G98" s="4" t="s">
        <v>60</v>
      </c>
      <c r="I98" s="56">
        <v>2</v>
      </c>
      <c r="J98" s="45">
        <f t="shared" si="6"/>
        <v>2.8571428571428571E-2</v>
      </c>
      <c r="K98" s="62"/>
      <c r="L98" s="57"/>
      <c r="M98" s="11"/>
      <c r="N98" s="11"/>
      <c r="P98" s="58"/>
      <c r="Q98" s="57"/>
    </row>
    <row r="99" spans="2:17" s="4" customFormat="1" ht="12" x14ac:dyDescent="0.2">
      <c r="B99" s="61" t="s">
        <v>59</v>
      </c>
      <c r="C99" s="13"/>
      <c r="D99" s="46">
        <v>32</v>
      </c>
      <c r="E99" s="45">
        <f t="shared" si="5"/>
        <v>6.346687822292741E-3</v>
      </c>
      <c r="G99" s="4" t="s">
        <v>58</v>
      </c>
      <c r="I99" s="56">
        <v>2</v>
      </c>
      <c r="J99" s="45">
        <f t="shared" si="6"/>
        <v>2.8571428571428571E-2</v>
      </c>
      <c r="K99" s="62"/>
      <c r="L99" s="57"/>
      <c r="M99" s="11"/>
      <c r="N99" s="47"/>
      <c r="P99" s="58"/>
      <c r="Q99" s="57"/>
    </row>
    <row r="100" spans="2:17" s="4" customFormat="1" ht="12" x14ac:dyDescent="0.2">
      <c r="B100" s="61" t="s">
        <v>17</v>
      </c>
      <c r="C100" s="13"/>
      <c r="D100" s="46">
        <v>72</v>
      </c>
      <c r="E100" s="45">
        <f t="shared" si="5"/>
        <v>1.4280047600158666E-2</v>
      </c>
      <c r="G100" s="4" t="s">
        <v>56</v>
      </c>
      <c r="I100" s="56">
        <v>7</v>
      </c>
      <c r="J100" s="45">
        <f t="shared" si="6"/>
        <v>0.1</v>
      </c>
      <c r="K100" s="62"/>
      <c r="L100" s="57"/>
      <c r="M100" s="63"/>
      <c r="N100" s="47"/>
      <c r="P100" s="58"/>
      <c r="Q100" s="57"/>
    </row>
    <row r="101" spans="2:17" s="4" customFormat="1" ht="12" x14ac:dyDescent="0.2">
      <c r="B101" s="61" t="s">
        <v>57</v>
      </c>
      <c r="C101" s="13"/>
      <c r="D101" s="46">
        <v>90</v>
      </c>
      <c r="E101" s="45">
        <f t="shared" si="5"/>
        <v>1.7850059500198336E-2</v>
      </c>
      <c r="G101" s="4" t="s">
        <v>53</v>
      </c>
      <c r="I101" s="56">
        <v>16</v>
      </c>
      <c r="J101" s="45">
        <f t="shared" si="6"/>
        <v>0.22857142857142856</v>
      </c>
      <c r="K101" s="62"/>
      <c r="L101" s="57"/>
      <c r="M101" s="60"/>
      <c r="N101" s="47"/>
      <c r="P101" s="58"/>
      <c r="Q101" s="57"/>
    </row>
    <row r="102" spans="2:17" s="4" customFormat="1" ht="12.75" thickBot="1" x14ac:dyDescent="0.25">
      <c r="B102" s="61" t="s">
        <v>24</v>
      </c>
      <c r="C102" s="13"/>
      <c r="D102" s="46">
        <v>164</v>
      </c>
      <c r="E102" s="45">
        <f t="shared" si="5"/>
        <v>3.2526775089250295E-2</v>
      </c>
      <c r="G102" s="4" t="s">
        <v>130</v>
      </c>
      <c r="I102" s="56">
        <v>10</v>
      </c>
      <c r="J102" s="45">
        <f t="shared" si="6"/>
        <v>0.14285714285714285</v>
      </c>
      <c r="M102" s="60"/>
      <c r="N102" s="47"/>
      <c r="P102" s="58"/>
      <c r="Q102" s="57"/>
    </row>
    <row r="103" spans="2:17" s="4" customFormat="1" ht="12" x14ac:dyDescent="0.2">
      <c r="B103" s="22" t="s">
        <v>21</v>
      </c>
      <c r="C103" s="47"/>
      <c r="D103" s="46">
        <v>95</v>
      </c>
      <c r="E103" s="45">
        <f t="shared" si="5"/>
        <v>1.8841729472431575E-2</v>
      </c>
      <c r="G103" s="39" t="s">
        <v>1</v>
      </c>
      <c r="H103" s="39"/>
      <c r="I103" s="39">
        <f>SUM(I90:I102)</f>
        <v>70</v>
      </c>
      <c r="J103" s="37">
        <v>1</v>
      </c>
      <c r="M103" s="60"/>
      <c r="N103" s="47"/>
      <c r="P103" s="58"/>
      <c r="Q103" s="57"/>
    </row>
    <row r="104" spans="2:17" s="4" customFormat="1" ht="12" x14ac:dyDescent="0.2">
      <c r="B104" s="22" t="s">
        <v>55</v>
      </c>
      <c r="C104" s="47"/>
      <c r="D104" s="46">
        <v>2498</v>
      </c>
      <c r="E104" s="45">
        <f t="shared" si="5"/>
        <v>0.4954383181277271</v>
      </c>
      <c r="I104" s="56"/>
      <c r="J104" s="45"/>
      <c r="M104" s="60"/>
      <c r="N104" s="11"/>
      <c r="P104" s="58"/>
      <c r="Q104" s="57"/>
    </row>
    <row r="105" spans="2:17" s="4" customFormat="1" ht="12" x14ac:dyDescent="0.2">
      <c r="B105" s="22" t="s">
        <v>54</v>
      </c>
      <c r="C105" s="47"/>
      <c r="D105" s="46">
        <v>50</v>
      </c>
      <c r="E105" s="45">
        <f t="shared" si="5"/>
        <v>9.9166997223324085E-3</v>
      </c>
      <c r="I105" s="56"/>
      <c r="J105" s="45"/>
      <c r="M105" s="60"/>
      <c r="N105" s="11"/>
      <c r="P105" s="58"/>
      <c r="Q105" s="57"/>
    </row>
    <row r="106" spans="2:17" s="4" customFormat="1" ht="12" x14ac:dyDescent="0.2">
      <c r="B106" s="22" t="s">
        <v>15</v>
      </c>
      <c r="C106" s="47"/>
      <c r="D106" s="46">
        <v>16</v>
      </c>
      <c r="E106" s="45">
        <f t="shared" si="5"/>
        <v>3.1733439111463705E-3</v>
      </c>
      <c r="M106" s="59"/>
      <c r="N106" s="11"/>
      <c r="P106" s="58"/>
      <c r="Q106" s="57"/>
    </row>
    <row r="107" spans="2:17" s="4" customFormat="1" ht="12" x14ac:dyDescent="0.2">
      <c r="B107" s="22" t="s">
        <v>11</v>
      </c>
      <c r="C107" s="47"/>
      <c r="D107" s="46">
        <v>12</v>
      </c>
      <c r="E107" s="45">
        <f t="shared" si="5"/>
        <v>2.3800079333597779E-3</v>
      </c>
      <c r="I107" s="56"/>
      <c r="J107" s="45"/>
      <c r="M107" s="11"/>
      <c r="N107" s="11"/>
    </row>
    <row r="108" spans="2:17" s="4" customFormat="1" ht="12" x14ac:dyDescent="0.2">
      <c r="B108" s="22" t="s">
        <v>52</v>
      </c>
      <c r="C108" s="47"/>
      <c r="D108" s="46">
        <v>12</v>
      </c>
      <c r="E108" s="45">
        <f t="shared" si="5"/>
        <v>2.3800079333597779E-3</v>
      </c>
      <c r="J108" s="45"/>
      <c r="M108" s="11"/>
      <c r="N108" s="11"/>
    </row>
    <row r="109" spans="2:17" s="4" customFormat="1" ht="12" x14ac:dyDescent="0.2">
      <c r="B109" s="22" t="s">
        <v>12</v>
      </c>
      <c r="C109" s="47"/>
      <c r="D109" s="46">
        <v>8</v>
      </c>
      <c r="E109" s="45">
        <f t="shared" si="5"/>
        <v>1.5866719555731853E-3</v>
      </c>
      <c r="G109" s="47"/>
      <c r="H109" s="47"/>
      <c r="I109" s="55"/>
      <c r="J109" s="45"/>
      <c r="M109" s="11"/>
      <c r="N109" s="11"/>
    </row>
    <row r="110" spans="2:17" s="4" customFormat="1" ht="12.75" thickBot="1" x14ac:dyDescent="0.25">
      <c r="B110" s="22" t="s">
        <v>22</v>
      </c>
      <c r="C110" s="47"/>
      <c r="D110" s="46">
        <v>100</v>
      </c>
      <c r="E110" s="45">
        <f t="shared" si="5"/>
        <v>1.9833399444664817E-2</v>
      </c>
      <c r="M110" s="11"/>
      <c r="N110" s="11"/>
    </row>
    <row r="111" spans="2:17" s="4" customFormat="1" ht="12" x14ac:dyDescent="0.2">
      <c r="B111" s="22" t="s">
        <v>26</v>
      </c>
      <c r="C111" s="47"/>
      <c r="D111" s="46">
        <v>52</v>
      </c>
      <c r="E111" s="45">
        <f t="shared" si="5"/>
        <v>1.0313367711225704E-2</v>
      </c>
      <c r="G111" s="54" t="s">
        <v>51</v>
      </c>
      <c r="H111" s="53"/>
      <c r="I111" s="53"/>
      <c r="J111" s="52"/>
      <c r="M111" s="11"/>
      <c r="N111" s="11"/>
    </row>
    <row r="112" spans="2:17" s="4" customFormat="1" ht="12" x14ac:dyDescent="0.2">
      <c r="B112" s="22" t="s">
        <v>16</v>
      </c>
      <c r="C112" s="47"/>
      <c r="D112" s="46">
        <v>28</v>
      </c>
      <c r="E112" s="45">
        <f t="shared" si="5"/>
        <v>5.5533518445061479E-3</v>
      </c>
      <c r="G112" s="51" t="s">
        <v>50</v>
      </c>
      <c r="H112" s="50"/>
      <c r="I112" s="49" t="s">
        <v>49</v>
      </c>
      <c r="J112" s="49" t="s">
        <v>2</v>
      </c>
      <c r="K112" s="48"/>
      <c r="M112" s="11"/>
      <c r="N112" s="11"/>
    </row>
    <row r="113" spans="2:20" s="4" customFormat="1" ht="12" x14ac:dyDescent="0.2">
      <c r="B113" s="22" t="s">
        <v>20</v>
      </c>
      <c r="C113" s="47"/>
      <c r="D113" s="46">
        <v>43</v>
      </c>
      <c r="E113" s="45">
        <f t="shared" si="5"/>
        <v>8.5283617612058708E-3</v>
      </c>
      <c r="G113" s="44" t="s">
        <v>48</v>
      </c>
      <c r="H113" s="43"/>
      <c r="I113" s="42">
        <f>+D116</f>
        <v>5042</v>
      </c>
      <c r="J113" s="41">
        <f>+I113/$I$116</f>
        <v>0.87671709267953402</v>
      </c>
      <c r="K113" s="15"/>
      <c r="N113" s="11"/>
    </row>
    <row r="114" spans="2:20" s="4" customFormat="1" ht="12" x14ac:dyDescent="0.2">
      <c r="B114" s="22" t="s">
        <v>8</v>
      </c>
      <c r="C114" s="47"/>
      <c r="D114" s="46">
        <v>4</v>
      </c>
      <c r="E114" s="45">
        <f t="shared" si="5"/>
        <v>7.9333597778659263E-4</v>
      </c>
      <c r="G114" s="44" t="s">
        <v>47</v>
      </c>
      <c r="H114" s="43"/>
      <c r="I114" s="42">
        <f>+I103</f>
        <v>70</v>
      </c>
      <c r="J114" s="41">
        <f>+I114/$I$116</f>
        <v>1.2171796209354895E-2</v>
      </c>
      <c r="K114" s="15"/>
    </row>
    <row r="115" spans="2:20" s="4" customFormat="1" ht="12.75" thickBot="1" x14ac:dyDescent="0.25">
      <c r="B115" s="22" t="s">
        <v>9</v>
      </c>
      <c r="C115" s="47"/>
      <c r="D115" s="46">
        <v>21</v>
      </c>
      <c r="E115" s="45">
        <f t="shared" si="5"/>
        <v>4.1650138833796112E-3</v>
      </c>
      <c r="G115" s="44" t="s">
        <v>46</v>
      </c>
      <c r="H115" s="43"/>
      <c r="I115" s="42">
        <v>639</v>
      </c>
      <c r="J115" s="41">
        <f>+I115/$I$116</f>
        <v>0.1111111111111111</v>
      </c>
      <c r="K115" s="14"/>
    </row>
    <row r="116" spans="2:20" s="4" customFormat="1" ht="12.75" thickBot="1" x14ac:dyDescent="0.25">
      <c r="B116" s="40" t="s">
        <v>1</v>
      </c>
      <c r="C116" s="39"/>
      <c r="D116" s="38">
        <f>SUM(D90:D115)</f>
        <v>5042</v>
      </c>
      <c r="E116" s="37">
        <v>1</v>
      </c>
      <c r="G116" s="36" t="s">
        <v>1</v>
      </c>
      <c r="H116" s="35"/>
      <c r="I116" s="34">
        <f>SUM(I113:I115)</f>
        <v>5751</v>
      </c>
      <c r="J116" s="33">
        <v>1</v>
      </c>
      <c r="K116" s="14"/>
    </row>
    <row r="117" spans="2:20" s="4" customFormat="1" ht="12" x14ac:dyDescent="0.2">
      <c r="B117" s="32" t="s">
        <v>45</v>
      </c>
      <c r="K117" s="14"/>
    </row>
    <row r="118" spans="2:20" s="4" customFormat="1" ht="12" x14ac:dyDescent="0.2">
      <c r="B118" s="32" t="s">
        <v>44</v>
      </c>
      <c r="K118" s="14"/>
    </row>
    <row r="119" spans="2:20" s="4" customFormat="1" ht="12.75" thickBot="1" x14ac:dyDescent="0.25">
      <c r="B119" s="31" t="s">
        <v>43</v>
      </c>
      <c r="C119" s="6"/>
      <c r="D119" s="6"/>
      <c r="E119" s="6"/>
      <c r="F119" s="6"/>
      <c r="G119" s="6"/>
      <c r="H119" s="6"/>
      <c r="I119" s="6"/>
      <c r="J119" s="6"/>
      <c r="K119" s="14"/>
    </row>
    <row r="120" spans="2:20" s="4" customFormat="1" ht="12.75" thickBot="1" x14ac:dyDescent="0.25"/>
    <row r="121" spans="2:20" s="4" customFormat="1" ht="12" x14ac:dyDescent="0.2"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8"/>
    </row>
    <row r="122" spans="2:20" s="4" customFormat="1" ht="12" x14ac:dyDescent="0.2">
      <c r="B122" s="15"/>
      <c r="C122" s="27" t="s">
        <v>42</v>
      </c>
      <c r="D122" s="26"/>
      <c r="E122" s="25"/>
      <c r="F122" s="11"/>
      <c r="G122" s="11"/>
      <c r="T122" s="10"/>
    </row>
    <row r="123" spans="2:20" s="4" customFormat="1" ht="12.75" thickBot="1" x14ac:dyDescent="0.25">
      <c r="B123" s="22"/>
      <c r="C123" s="24"/>
      <c r="D123" s="24"/>
      <c r="E123" s="24"/>
      <c r="F123" s="11"/>
      <c r="G123" s="11"/>
      <c r="T123" s="10"/>
    </row>
    <row r="124" spans="2:20" s="4" customFormat="1" ht="12.75" thickTop="1" x14ac:dyDescent="0.2">
      <c r="B124" s="22"/>
      <c r="C124" s="159" t="s">
        <v>0</v>
      </c>
      <c r="D124" s="166" t="s">
        <v>27</v>
      </c>
      <c r="E124" s="167"/>
      <c r="F124" s="168" t="s">
        <v>41</v>
      </c>
      <c r="G124" s="11"/>
      <c r="T124" s="10"/>
    </row>
    <row r="125" spans="2:20" s="4" customFormat="1" ht="12" x14ac:dyDescent="0.2">
      <c r="B125" s="22"/>
      <c r="C125" s="159"/>
      <c r="D125" s="23">
        <v>2019</v>
      </c>
      <c r="E125" s="23">
        <v>2020</v>
      </c>
      <c r="F125" s="169"/>
      <c r="G125" s="11"/>
      <c r="T125" s="10"/>
    </row>
    <row r="126" spans="2:20" s="4" customFormat="1" ht="12" x14ac:dyDescent="0.2">
      <c r="B126" s="22"/>
      <c r="C126" s="21" t="s">
        <v>40</v>
      </c>
      <c r="D126" s="20">
        <v>450</v>
      </c>
      <c r="E126" s="20">
        <v>492</v>
      </c>
      <c r="F126" s="19">
        <f>+(E126-D126)/D126</f>
        <v>9.3333333333333338E-2</v>
      </c>
      <c r="G126" s="11"/>
      <c r="T126" s="10"/>
    </row>
    <row r="127" spans="2:20" s="4" customFormat="1" ht="12" x14ac:dyDescent="0.2">
      <c r="B127" s="22"/>
      <c r="C127" s="21" t="s">
        <v>39</v>
      </c>
      <c r="D127" s="20">
        <v>367</v>
      </c>
      <c r="E127" s="20">
        <v>476</v>
      </c>
      <c r="F127" s="19">
        <f>+(E127-D127)/D127</f>
        <v>0.29700272479564033</v>
      </c>
      <c r="G127" s="11"/>
      <c r="T127" s="10"/>
    </row>
    <row r="128" spans="2:20" s="4" customFormat="1" ht="12" x14ac:dyDescent="0.2">
      <c r="B128" s="15"/>
      <c r="C128" s="21" t="s">
        <v>38</v>
      </c>
      <c r="D128" s="20">
        <v>602</v>
      </c>
      <c r="E128" s="20">
        <v>609</v>
      </c>
      <c r="F128" s="19">
        <f>+(E128-D128)/D128</f>
        <v>1.1627906976744186E-2</v>
      </c>
      <c r="G128" s="11"/>
      <c r="T128" s="10"/>
    </row>
    <row r="129" spans="2:20" s="4" customFormat="1" ht="12" x14ac:dyDescent="0.2">
      <c r="B129" s="15"/>
      <c r="C129" s="21" t="s">
        <v>37</v>
      </c>
      <c r="D129" s="20">
        <v>639</v>
      </c>
      <c r="E129" s="20">
        <v>1193</v>
      </c>
      <c r="F129" s="19">
        <f>+(E129-D129)/D129</f>
        <v>0.86697965571205005</v>
      </c>
      <c r="G129" s="11"/>
      <c r="T129" s="10"/>
    </row>
    <row r="130" spans="2:20" s="4" customFormat="1" ht="12.75" thickBot="1" x14ac:dyDescent="0.25">
      <c r="B130" s="15"/>
      <c r="C130" s="21" t="s">
        <v>36</v>
      </c>
      <c r="D130" s="20">
        <v>563</v>
      </c>
      <c r="E130" s="20">
        <v>2981</v>
      </c>
      <c r="F130" s="19">
        <f>+(E130-D130)/D130</f>
        <v>4.2948490230905865</v>
      </c>
      <c r="G130" s="11"/>
      <c r="T130" s="10"/>
    </row>
    <row r="131" spans="2:20" s="4" customFormat="1" ht="12.75" hidden="1" thickBot="1" x14ac:dyDescent="0.25">
      <c r="B131" s="15"/>
      <c r="C131" s="21" t="s">
        <v>35</v>
      </c>
      <c r="D131" s="20"/>
      <c r="E131" s="20"/>
      <c r="F131" s="19" t="e">
        <v>#DIV/0!</v>
      </c>
      <c r="G131" s="11"/>
      <c r="T131" s="10"/>
    </row>
    <row r="132" spans="2:20" s="4" customFormat="1" ht="12.75" hidden="1" thickBot="1" x14ac:dyDescent="0.25">
      <c r="B132" s="15"/>
      <c r="C132" s="21" t="s">
        <v>34</v>
      </c>
      <c r="D132" s="20"/>
      <c r="E132" s="20"/>
      <c r="F132" s="19" t="e">
        <v>#DIV/0!</v>
      </c>
      <c r="G132" s="11"/>
      <c r="T132" s="10"/>
    </row>
    <row r="133" spans="2:20" s="4" customFormat="1" ht="12.75" hidden="1" thickBot="1" x14ac:dyDescent="0.25">
      <c r="B133" s="15"/>
      <c r="C133" s="21" t="s">
        <v>33</v>
      </c>
      <c r="D133" s="20"/>
      <c r="E133" s="20"/>
      <c r="F133" s="19" t="e">
        <v>#DIV/0!</v>
      </c>
      <c r="G133" s="11"/>
      <c r="T133" s="10"/>
    </row>
    <row r="134" spans="2:20" s="4" customFormat="1" ht="12.75" hidden="1" thickBot="1" x14ac:dyDescent="0.25">
      <c r="B134" s="15"/>
      <c r="C134" s="21" t="s">
        <v>32</v>
      </c>
      <c r="D134" s="20"/>
      <c r="E134" s="20"/>
      <c r="F134" s="19" t="e">
        <v>#DIV/0!</v>
      </c>
      <c r="G134" s="11"/>
      <c r="T134" s="10"/>
    </row>
    <row r="135" spans="2:20" s="4" customFormat="1" ht="12.75" hidden="1" thickBot="1" x14ac:dyDescent="0.25">
      <c r="B135" s="15"/>
      <c r="C135" s="21" t="s">
        <v>31</v>
      </c>
      <c r="D135" s="20"/>
      <c r="E135" s="20"/>
      <c r="F135" s="19" t="e">
        <v>#DIV/0!</v>
      </c>
      <c r="G135" s="11"/>
      <c r="T135" s="10"/>
    </row>
    <row r="136" spans="2:20" s="4" customFormat="1" ht="12.75" hidden="1" thickBot="1" x14ac:dyDescent="0.25">
      <c r="B136" s="15"/>
      <c r="C136" s="21" t="s">
        <v>30</v>
      </c>
      <c r="D136" s="20"/>
      <c r="E136" s="20"/>
      <c r="F136" s="19" t="e">
        <v>#DIV/0!</v>
      </c>
      <c r="G136" s="11"/>
      <c r="T136" s="10"/>
    </row>
    <row r="137" spans="2:20" s="4" customFormat="1" ht="12.75" hidden="1" thickBot="1" x14ac:dyDescent="0.25">
      <c r="B137" s="15"/>
      <c r="C137" s="21" t="s">
        <v>29</v>
      </c>
      <c r="D137" s="20"/>
      <c r="E137" s="20"/>
      <c r="F137" s="19" t="e">
        <v>#DIV/0!</v>
      </c>
      <c r="G137" s="11"/>
      <c r="T137" s="10"/>
    </row>
    <row r="138" spans="2:20" s="4" customFormat="1" ht="12.75" thickBot="1" x14ac:dyDescent="0.25">
      <c r="B138" s="15"/>
      <c r="C138" s="18" t="s">
        <v>1</v>
      </c>
      <c r="D138" s="17">
        <f>+SUM(D126:D137)</f>
        <v>2621</v>
      </c>
      <c r="E138" s="17">
        <f>+SUM(E126:E137)</f>
        <v>5751</v>
      </c>
      <c r="F138" s="16">
        <f>+(E138-D138)/D138</f>
        <v>1.1942006867607784</v>
      </c>
      <c r="G138" s="11"/>
      <c r="T138" s="10"/>
    </row>
    <row r="139" spans="2:20" s="4" customFormat="1" ht="12.75" thickTop="1" x14ac:dyDescent="0.2">
      <c r="B139" s="15"/>
      <c r="C139" s="13"/>
      <c r="D139" s="12"/>
      <c r="E139" s="12"/>
      <c r="F139" s="11"/>
      <c r="G139" s="11"/>
      <c r="T139" s="10"/>
    </row>
    <row r="140" spans="2:20" s="4" customFormat="1" ht="12" x14ac:dyDescent="0.2">
      <c r="B140" s="15"/>
      <c r="C140" s="13"/>
      <c r="D140" s="12"/>
      <c r="E140" s="12"/>
      <c r="F140" s="11"/>
      <c r="G140" s="11"/>
      <c r="T140" s="10"/>
    </row>
    <row r="141" spans="2:20" s="4" customFormat="1" ht="12" x14ac:dyDescent="0.2">
      <c r="B141" s="15"/>
      <c r="C141" s="13"/>
      <c r="D141" s="12"/>
      <c r="E141" s="12"/>
      <c r="F141" s="11"/>
      <c r="G141" s="11"/>
      <c r="T141" s="10"/>
    </row>
    <row r="142" spans="2:20" s="4" customFormat="1" ht="12" x14ac:dyDescent="0.2">
      <c r="B142" s="15"/>
      <c r="C142" s="13"/>
      <c r="D142" s="12"/>
      <c r="E142" s="12"/>
      <c r="F142" s="11"/>
      <c r="G142" s="11"/>
      <c r="T142" s="10"/>
    </row>
    <row r="143" spans="2:20" s="4" customFormat="1" ht="12" x14ac:dyDescent="0.2">
      <c r="B143" s="14"/>
      <c r="C143" s="13"/>
      <c r="D143" s="12"/>
      <c r="E143" s="12"/>
      <c r="F143" s="11"/>
      <c r="T143" s="10"/>
    </row>
    <row r="144" spans="2:20" s="4" customFormat="1" ht="12.75" thickBot="1" x14ac:dyDescent="0.25">
      <c r="B144" s="9"/>
      <c r="C144" s="8"/>
      <c r="D144" s="7"/>
      <c r="E144" s="7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T144" s="5"/>
    </row>
  </sheetData>
  <mergeCells count="25">
    <mergeCell ref="P86:T86"/>
    <mergeCell ref="C124:C125"/>
    <mergeCell ref="D124:E124"/>
    <mergeCell ref="F124:F125"/>
    <mergeCell ref="B60:D60"/>
    <mergeCell ref="B61:D61"/>
    <mergeCell ref="B64:D64"/>
    <mergeCell ref="B65:D65"/>
    <mergeCell ref="B66:D66"/>
    <mergeCell ref="B62:D62"/>
    <mergeCell ref="B63:D63"/>
    <mergeCell ref="Q63:R63"/>
    <mergeCell ref="B45:G45"/>
    <mergeCell ref="B3:U4"/>
    <mergeCell ref="V3:V4"/>
    <mergeCell ref="B5:U5"/>
    <mergeCell ref="B7:U8"/>
    <mergeCell ref="J28:M28"/>
    <mergeCell ref="B59:D59"/>
    <mergeCell ref="L52:R52"/>
    <mergeCell ref="L56:Q56"/>
    <mergeCell ref="B57:D58"/>
    <mergeCell ref="E57:F57"/>
    <mergeCell ref="G57:G58"/>
    <mergeCell ref="H57:H58"/>
  </mergeCells>
  <pageMargins left="0.7" right="0.7" top="0.75" bottom="0.75" header="0.3" footer="0.3"/>
  <pageSetup paperSize="9" scale="61" orientation="portrait" r:id="rId1"/>
  <rowBreaks count="1" manualBreakCount="1"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Chat 100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2020-06-09T01:53:02Z</cp:lastPrinted>
  <dcterms:created xsi:type="dcterms:W3CDTF">2014-04-07T17:49:13Z</dcterms:created>
  <dcterms:modified xsi:type="dcterms:W3CDTF">2020-06-09T16:58:46Z</dcterms:modified>
</cp:coreProperties>
</file>