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J288" i="1" l="1"/>
  <c r="B288" i="1"/>
  <c r="D266" i="1"/>
  <c r="B196" i="1" l="1"/>
  <c r="B176" i="1"/>
  <c r="B155" i="1"/>
  <c r="B137" i="1"/>
  <c r="F318" i="1" l="1"/>
  <c r="G318" i="1"/>
  <c r="H318" i="1"/>
  <c r="I318" i="1"/>
  <c r="J287" i="1"/>
  <c r="B287" i="1"/>
  <c r="D265" i="1"/>
  <c r="B195" i="1" l="1"/>
  <c r="B175" i="1"/>
  <c r="D157" i="1"/>
  <c r="E157" i="1"/>
  <c r="F157" i="1"/>
  <c r="G157" i="1"/>
  <c r="H157" i="1"/>
  <c r="B154" i="1"/>
  <c r="B136" i="1"/>
  <c r="J286" i="1"/>
  <c r="B286" i="1"/>
  <c r="D264" i="1"/>
  <c r="B194" i="1"/>
  <c r="B174" i="1"/>
  <c r="B153" i="1"/>
  <c r="B135" i="1"/>
  <c r="J285" i="1"/>
  <c r="B285" i="1"/>
  <c r="D263" i="1"/>
  <c r="B193" i="1"/>
  <c r="B173" i="1"/>
  <c r="B152" i="1"/>
  <c r="B134" i="1"/>
  <c r="J284" i="1"/>
  <c r="B284" i="1"/>
  <c r="D262" i="1"/>
  <c r="B192" i="1"/>
  <c r="B172" i="1"/>
  <c r="B151" i="1"/>
  <c r="B133" i="1"/>
  <c r="J283" i="1"/>
  <c r="B283" i="1"/>
  <c r="D261" i="1"/>
  <c r="B191" i="1"/>
  <c r="B171" i="1"/>
  <c r="B150" i="1"/>
  <c r="B132" i="1"/>
  <c r="J282" i="1"/>
  <c r="B282" i="1"/>
  <c r="D260" i="1"/>
  <c r="B190" i="1"/>
  <c r="B170" i="1"/>
  <c r="B149" i="1"/>
  <c r="B131" i="1"/>
  <c r="K290" i="1"/>
  <c r="L290" i="1"/>
  <c r="M290" i="1"/>
  <c r="C290" i="1"/>
  <c r="D290" i="1"/>
  <c r="E290" i="1"/>
  <c r="F290" i="1"/>
  <c r="B281" i="1"/>
  <c r="J281" i="1"/>
  <c r="D259" i="1"/>
  <c r="C268" i="1"/>
  <c r="D198" i="1"/>
  <c r="E198" i="1"/>
  <c r="B189" i="1"/>
  <c r="D139" i="1"/>
  <c r="E139" i="1"/>
  <c r="B169" i="1"/>
  <c r="B148" i="1"/>
  <c r="B130" i="1"/>
  <c r="J279" i="1"/>
  <c r="J280" i="1"/>
  <c r="B279" i="1"/>
  <c r="B280" i="1"/>
  <c r="D258" i="1"/>
  <c r="B187" i="1"/>
  <c r="B188" i="1"/>
  <c r="B128" i="1"/>
  <c r="B129" i="1"/>
  <c r="B146" i="1"/>
  <c r="B147" i="1"/>
  <c r="B167" i="1"/>
  <c r="B168" i="1"/>
  <c r="D257" i="1"/>
  <c r="E316" i="1"/>
  <c r="E314" i="1"/>
  <c r="E312" i="1"/>
  <c r="E310" i="1"/>
  <c r="E308" i="1"/>
  <c r="E306" i="1"/>
  <c r="E304" i="1"/>
  <c r="E300" i="1"/>
  <c r="E298" i="1"/>
  <c r="D178" i="1"/>
  <c r="E317" i="1"/>
  <c r="E313" i="1"/>
  <c r="E311" i="1"/>
  <c r="E309" i="1"/>
  <c r="E305" i="1"/>
  <c r="E303" i="1"/>
  <c r="E301" i="1"/>
  <c r="E297" i="1"/>
  <c r="E315" i="1"/>
  <c r="E307" i="1"/>
  <c r="E302" i="1"/>
  <c r="E299" i="1"/>
  <c r="B278" i="1"/>
  <c r="B186" i="1"/>
  <c r="B145" i="1"/>
  <c r="B166" i="1"/>
  <c r="C157" i="1"/>
  <c r="H229" i="1"/>
  <c r="H234" i="1"/>
  <c r="C198" i="1"/>
  <c r="C178" i="1"/>
  <c r="G235" i="1"/>
  <c r="B268" i="1"/>
  <c r="J278" i="1"/>
  <c r="C139" i="1"/>
  <c r="B127" i="1"/>
  <c r="D256" i="1"/>
  <c r="F235" i="1"/>
  <c r="I229" i="1" l="1"/>
  <c r="G236" i="1"/>
  <c r="B198" i="1"/>
  <c r="E199" i="1" s="1"/>
  <c r="I234" i="1"/>
  <c r="B139" i="1"/>
  <c r="D268" i="1"/>
  <c r="B290" i="1"/>
  <c r="E291" i="1" s="1"/>
  <c r="J290" i="1"/>
  <c r="M291" i="1" s="1"/>
  <c r="H235" i="1"/>
  <c r="B178" i="1"/>
  <c r="C179" i="1" s="1"/>
  <c r="E318" i="1"/>
  <c r="H319" i="1" s="1"/>
  <c r="B157" i="1"/>
  <c r="D158" i="1" s="1"/>
  <c r="F236" i="1"/>
  <c r="K291" i="1" l="1"/>
  <c r="L291" i="1"/>
  <c r="C291" i="1"/>
  <c r="C199" i="1"/>
  <c r="D199" i="1"/>
  <c r="F319" i="1"/>
  <c r="I319" i="1"/>
  <c r="D179" i="1"/>
  <c r="B179" i="1" s="1"/>
  <c r="D291" i="1"/>
  <c r="F291" i="1"/>
  <c r="G319" i="1"/>
  <c r="C158" i="1"/>
  <c r="E158" i="1"/>
  <c r="G158" i="1"/>
  <c r="F158" i="1"/>
  <c r="H158" i="1"/>
  <c r="J291" i="1" l="1"/>
  <c r="B199" i="1"/>
  <c r="B291" i="1"/>
  <c r="B158" i="1"/>
  <c r="E31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<sst xmlns="http://schemas.openxmlformats.org/spreadsheetml/2006/main" count="908" uniqueCount="110">
  <si>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</si>
  <si>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</si>
  <si>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</si>
  <si>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</si>
  <si>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</si>
  <si>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</si>
  <si>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</si>
  <si>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</si>
  <si>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</si>
  <si>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</si>
  <si>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</si>
  <si>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</si>
  <si>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</si>
  <si>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</si>
  <si>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</si>
  <si>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</si>
  <si>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</si>
  <si>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</si>
  <si>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</si>
  <si>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</si>
  <si>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</si>
  <si>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</si>
  <si>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</si>
  <si>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</si>
  <si>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</si>
  <si>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</si>
  <si>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</si>
  <si>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</si>
  <si>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</si>
  <si>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</si>
  <si>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</si>
  <si>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</si>
  <si>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</si>
  <si>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</si>
  <si>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</si>
  <si>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</si>
  <si>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</si>
  <si>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</si>
  <si>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</si>
  <si>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</si>
  <si>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</si>
  <si>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</si>
  <si>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</si>
  <si>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</si>
  <si>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</si>
  <si>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</si>
  <si>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</si>
  <si>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</si>
  <si>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</si>
  <si>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</si>
  <si>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</si>
  <si>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</si>
  <si>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</si>
  <si>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</si>
  <si>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</si>
  <si>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</si>
  <si>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</si>
  <si>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</si>
  <si>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</si>
  <si>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</si>
  <si>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</si>
  <si>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</si>
  <si>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</si>
  <si>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</si>
  <si>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</si>
  <si>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</si>
  <si>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</si>
  <si>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</si>
  <si>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</si>
  <si>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</si>
  <si>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</si>
  <si>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</si>
  <si>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</si>
  <si>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</si>
  <si>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</si>
  <si>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</si>
  <si>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</si>
  <si>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</si>
  <si>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</si>
  <si>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</si>
  <si>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</si>
  <si>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</si>
  <si>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</si>
  <si>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</si>
  <si>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</si>
  <si>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</si>
  <si>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</si>
  <si>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</si>
  <si>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</si>
  <si>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</si>
  <si>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</si>
  <si>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</si>
  <si>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</si>
  <si>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</si>
  <si>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</si>
  <si>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</si>
  <si>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</si>
  <si>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</si>
  <si>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</si>
  <si>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</si>
  <si>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</si>
  <si>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</si>
  <si>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</si>
  <si>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</si>
  <si>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</si>
  <si>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</si>
  <si>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Variacion porcentual de los casos atendidos por los CAI en el año 2018 en relacion al año 2017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</si>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</sst>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</borders>
  <cellStyleXfs count="13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</cellStyleXfs>
  <cellXfs count="148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5" borderId="14" xfId="1" applyFont="1" applyFill="1" applyBorder="1" applyAlignment="1">
      <alignment vertical="center"/>
    </xf>
    <xf numFmtId="0" fontId="3" fillId="5" borderId="15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3" xfId="1" applyFont="1" applyFill="1" applyBorder="1" applyAlignment="1">
      <alignment horizontal="centerContinuous" vertical="center" wrapText="1"/>
    </xf>
    <xf numFmtId="0" fontId="0" fillId="0" borderId="0" xfId="0" applyFont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3" fillId="5" borderId="13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0" xfId="1" applyFont="1" applyFill="1" applyBorder="1" applyAlignment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3" fillId="5" borderId="15" xfId="1" applyFont="1" applyFill="1" applyBorder="1" applyAlignment="1">
      <alignment horizontal="left"/>
    </xf>
    <xf numFmtId="0" fontId="2" fillId="5" borderId="16" xfId="1" applyFont="1" applyFill="1" applyBorder="1" applyAlignment="1">
      <alignment vertical="center" wrapText="1"/>
    </xf>
    <xf numFmtId="9" fontId="11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3" fontId="11" fillId="3" borderId="0" xfId="1" applyNumberFormat="1" applyFont="1" applyFill="1" applyBorder="1" applyAlignment="1">
      <alignment vertical="center"/>
    </xf>
    <xf numFmtId="9" fontId="11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horizontal="centerContinuous" vertical="center" wrapText="1"/>
    </xf>
    <xf numFmtId="0" fontId="16" fillId="4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3" fontId="16" fillId="3" borderId="0" xfId="1" applyNumberFormat="1" applyFont="1" applyFill="1" applyBorder="1" applyAlignment="1">
      <alignment horizontal="center"/>
    </xf>
    <xf numFmtId="9" fontId="2" fillId="3" borderId="0" xfId="5" applyFont="1" applyFill="1" applyBorder="1" applyAlignment="1">
      <alignment horizontal="center"/>
    </xf>
    <xf numFmtId="0" fontId="3" fillId="5" borderId="13" xfId="1" applyFont="1" applyFill="1" applyBorder="1" applyAlignment="1"/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Continuous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 applyProtection="1">
      <alignment horizontal="center" vertical="center" wrapText="1"/>
      <protection locked="0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left"/>
    </xf>
    <xf numFmtId="3" fontId="16" fillId="6" borderId="0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165" fontId="2" fillId="5" borderId="13" xfId="1" applyNumberFormat="1" applyFont="1" applyFill="1" applyBorder="1" applyAlignment="1">
      <alignment horizontal="center" vertical="center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4" xfId="1" applyNumberFormat="1" applyFont="1" applyFill="1" applyBorder="1" applyAlignment="1" applyProtection="1">
      <alignment horizontal="center" vertical="center"/>
      <protection hidden="1"/>
    </xf>
    <xf numFmtId="165" fontId="2" fillId="5" borderId="15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  <xf numFmtId="165" fontId="16" fillId="6" borderId="0" xfId="1" applyNumberFormat="1" applyFont="1" applyFill="1" applyBorder="1" applyAlignment="1">
      <alignment horizontal="center" vertical="center" wrapText="1"/>
    </xf>
    <xf numFmtId="165" fontId="2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/>
      <protection hidden="1"/>
    </xf>
    <xf numFmtId="165" fontId="3" fillId="5" borderId="14" xfId="1" applyNumberFormat="1" applyFont="1" applyFill="1" applyBorder="1" applyAlignment="1" applyProtection="1">
      <alignment horizontal="center"/>
      <protection hidden="1"/>
    </xf>
    <xf numFmtId="165" fontId="2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5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 applyProtection="1">
      <alignment horizontal="center"/>
      <protection hidden="1"/>
    </xf>
    <xf numFmtId="165" fontId="2" fillId="5" borderId="14" xfId="1" applyNumberFormat="1" applyFont="1" applyFill="1" applyBorder="1" applyAlignment="1" applyProtection="1">
      <alignment horizontal="center"/>
      <protection hidden="1"/>
    </xf>
    <xf numFmtId="165" fontId="2" fillId="5" borderId="0" xfId="1" applyNumberFormat="1" applyFont="1" applyFill="1" applyBorder="1" applyAlignment="1" applyProtection="1">
      <alignment horizontal="center"/>
      <protection hidden="1"/>
    </xf>
    <xf numFmtId="165" fontId="3" fillId="5" borderId="0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 applyProtection="1">
      <alignment horizontal="center"/>
      <protection hidden="1"/>
    </xf>
    <xf numFmtId="165" fontId="3" fillId="5" borderId="24" xfId="1" applyNumberFormat="1" applyFont="1" applyFill="1" applyBorder="1" applyAlignment="1" applyProtection="1">
      <alignment horizontal="center" vertical="center"/>
      <protection hidden="1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165" fontId="18" fillId="6" borderId="0" xfId="1" applyNumberFormat="1" applyFont="1" applyFill="1" applyBorder="1" applyAlignment="1">
      <alignment horizontal="center" vertical="center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>
      <alignment horizontal="center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>
      <alignment horizont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20" fillId="6" borderId="0" xfId="1" applyNumberFormat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left" vertical="center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0" fontId="16" fillId="6" borderId="16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19" fillId="6" borderId="0" xfId="1" applyFont="1" applyFill="1" applyBorder="1" applyAlignment="1">
      <alignment horizontal="center" wrapText="1"/>
    </xf>
    <xf numFmtId="0" fontId="20" fillId="6" borderId="0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left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12" fillId="0" borderId="27" xfId="1" applyFont="1" applyFill="1" applyBorder="1" applyAlignment="1">
      <alignment horizontal="left" vertical="center" wrapText="1"/>
    </xf>
    <xf numFmtId="0" fontId="16" fillId="4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 wrapText="1"/>
    </xf>
    <xf numFmtId="164" fontId="16" fillId="6" borderId="0" xfId="3" applyNumberFormat="1" applyFont="1" applyFill="1" applyBorder="1" applyAlignment="1">
      <alignment horizontal="center" vertical="center" wrapText="1"/>
    </xf>
    <xf numFmtId="164" fontId="3" fillId="5" borderId="11" xfId="3" applyNumberFormat="1" applyFont="1" applyFill="1" applyBorder="1" applyAlignment="1" applyProtection="1">
      <alignment horizontal="center"/>
      <protection hidden="1"/>
    </xf>
    <xf numFmtId="9" fontId="11" fillId="5" borderId="0" xfId="1" applyNumberFormat="1" applyFont="1" applyFill="1" applyBorder="1" applyAlignment="1">
      <alignment horizontal="center" vertical="center"/>
    </xf>
    <xf numFmtId="9" fontId="11" fillId="5" borderId="29" xfId="1" applyNumberFormat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11" fillId="5" borderId="24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>
      <alignment horizontal="left" vertical="center" wrapText="1"/>
    </xf>
    <xf numFmtId="0" fontId="2" fillId="5" borderId="3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164" fontId="3" fillId="5" borderId="12" xfId="1" applyNumberFormat="1" applyFont="1" applyFill="1" applyBorder="1" applyAlignment="1" applyProtection="1">
      <alignment horizontal="center"/>
      <protection hidden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0.11468144044321329</c:v>
                </c:pt>
                <c:pt idx="2">
                  <c:v>0.27202216066481993</c:v>
                </c:pt>
                <c:pt idx="3">
                  <c:v>0.30747922437673131</c:v>
                </c:pt>
                <c:pt idx="4">
                  <c:v>0.23988919667590028</c:v>
                </c:pt>
                <c:pt idx="5">
                  <c:v>6.5927977839335183E-2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50-4B53-B2F3-3695C46D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760416"/>
        <c:axId val="1013740256"/>
      </c:barChart>
      <c:catAx>
        <c:axId val="101376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40256"/>
        <c:crosses val="autoZero"/>
        <c:auto val="1"/>
        <c:lblAlgn val="ctr"/>
        <c:lblOffset val="100"/>
        <c:noMultiLvlLbl val="0"/>
      </c:catAx>
      <c:valAx>
        <c:axId val="10137402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6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CCE-461E-BADC-EEB2D10B02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CE-461E-BADC-EEB2D10B02FC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CE-461E-BADC-EEB2D10B02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CCE-461E-BADC-EEB2D10B02F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131</c:v>
                </c:pt>
                <c:pt idx="1">
                  <c:v>1674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CE-461E-BADC-EEB2D10B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39-4C14-A4AD-F767E150C9B8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1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  <c:pt idx="8">
                  <c:v>69</c:v>
                </c:pt>
                <c:pt idx="9">
                  <c:v>68</c:v>
                </c:pt>
                <c:pt idx="10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39-4C14-A4AD-F767E150C9B8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839-4C14-A4AD-F767E150C9B8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1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  <c:pt idx="8">
                  <c:v>102</c:v>
                </c:pt>
                <c:pt idx="9">
                  <c:v>129</c:v>
                </c:pt>
                <c:pt idx="10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839-4C14-A4AD-F767E150C9B8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839-4C14-A4AD-F767E150C9B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839-4C14-A4AD-F767E150C9B8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5839-4C14-A4AD-F767E150C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3741376"/>
        <c:axId val="1013755936"/>
      </c:barChart>
      <c:catAx>
        <c:axId val="10137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55936"/>
        <c:crosses val="autoZero"/>
        <c:auto val="1"/>
        <c:lblAlgn val="ctr"/>
        <c:lblOffset val="100"/>
        <c:noMultiLvlLbl val="0"/>
      </c:catAx>
      <c:valAx>
        <c:axId val="1013755936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41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CC8-4D0D-8517-F8A6AC850981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1672</c:v>
                </c:pt>
                <c:pt idx="1">
                  <c:v>9276</c:v>
                </c:pt>
                <c:pt idx="2">
                  <c:v>5750</c:v>
                </c:pt>
                <c:pt idx="3">
                  <c:v>19459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C8-4D0D-8517-F8A6AC85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3745856"/>
        <c:axId val="1013742496"/>
      </c:barChart>
      <c:catAx>
        <c:axId val="101374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42496"/>
        <c:crosses val="autoZero"/>
        <c:auto val="1"/>
        <c:lblAlgn val="ctr"/>
        <c:lblOffset val="100"/>
        <c:noMultiLvlLbl val="0"/>
      </c:catAx>
      <c:valAx>
        <c:axId val="1013742496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4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758-41F1-AA40-9FC8DF31A4B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58-41F1-AA40-9FC8DF31A4B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58-41F1-AA40-9FC8DF31A4B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58-41F1-AA40-9FC8DF31A4B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1384</c:v>
                </c:pt>
                <c:pt idx="1">
                  <c:v>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58-41F1-AA40-9FC8DF31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397-4363-838B-A1B0141C2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97-4363-838B-A1B0141C2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397-4363-838B-A1B0141C2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922</c:v>
                </c:pt>
                <c:pt idx="1">
                  <c:v>429</c:v>
                </c:pt>
                <c:pt idx="2">
                  <c:v>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7-4363-838B-A1B0141C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757056"/>
        <c:axId val="1013745296"/>
      </c:barChart>
      <c:catAx>
        <c:axId val="101375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45296"/>
        <c:crosses val="autoZero"/>
        <c:auto val="1"/>
        <c:lblAlgn val="ctr"/>
        <c:lblOffset val="100"/>
        <c:noMultiLvlLbl val="0"/>
      </c:catAx>
      <c:valAx>
        <c:axId val="101374529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37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611" name="12 Gráfico">
          <a:extLst>
            <a:ext uri="{FF2B5EF4-FFF2-40B4-BE49-F238E27FC236}">
              <a16:creationId xmlns="" xmlns:a16="http://schemas.microsoft.com/office/drawing/2014/main" id="{00000000-0008-0000-0100-0000F3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612" name="6 Gráfico">
          <a:extLst>
            <a:ext uri="{FF2B5EF4-FFF2-40B4-BE49-F238E27FC236}">
              <a16:creationId xmlns="" xmlns:a16="http://schemas.microsoft.com/office/drawing/2014/main" id="{00000000-0008-0000-0100-0000F4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613" name="14 Gráfico">
          <a:extLst>
            <a:ext uri="{FF2B5EF4-FFF2-40B4-BE49-F238E27FC236}">
              <a16:creationId xmlns="" xmlns:a16="http://schemas.microsoft.com/office/drawing/2014/main" id="{00000000-0008-0000-0100-0000F5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614" name="16 Gráfico">
          <a:extLst>
            <a:ext uri="{FF2B5EF4-FFF2-40B4-BE49-F238E27FC236}">
              <a16:creationId xmlns="" xmlns:a16="http://schemas.microsoft.com/office/drawing/2014/main" id="{00000000-0008-0000-0100-0000F6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615" name="9 Imagen" descr="logoMIMP ">
          <a:extLst>
            <a:ext uri="{FF2B5EF4-FFF2-40B4-BE49-F238E27FC236}">
              <a16:creationId xmlns="" xmlns:a16="http://schemas.microsoft.com/office/drawing/2014/main" id="{00000000-0008-0000-0100-0000F760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616" name="6 Gráfico">
          <a:extLst>
            <a:ext uri="{FF2B5EF4-FFF2-40B4-BE49-F238E27FC236}">
              <a16:creationId xmlns="" xmlns:a16="http://schemas.microsoft.com/office/drawing/2014/main" id="{00000000-0008-0000-0100-0000F8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618" name="Gráfico 8">
          <a:extLst>
            <a:ext uri="{FF2B5EF4-FFF2-40B4-BE49-F238E27FC236}">
              <a16:creationId xmlns="" xmlns:a16="http://schemas.microsoft.com/office/drawing/2014/main" id="{00000000-0008-0000-0100-0000FA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23"/>
  <sheetViews>
    <sheetView tabSelected="1" view="pageBreakPreview" topLeftCell="A119" zoomScale="85" zoomScaleNormal="100" zoomScaleSheetLayoutView="85" workbookViewId="0">
      <selection activeCell="K122" sqref="K122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"/>
      <c r="N1" s="117" t="s">
        <v>1</v>
      </c>
      <c r="O1" s="118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9" t="s">
        <v>108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</row>
    <row r="121" spans="1:15" ht="18.75" x14ac:dyDescent="0.3">
      <c r="A121" s="120" t="s">
        <v>109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25" t="s">
        <v>100</v>
      </c>
      <c r="B123" s="126"/>
      <c r="C123" s="126"/>
      <c r="D123" s="126"/>
      <c r="E123" s="127"/>
      <c r="F123" s="39"/>
      <c r="G123" s="39"/>
      <c r="H123" s="39"/>
      <c r="I123" s="39"/>
      <c r="J123" s="39"/>
      <c r="K123" s="39"/>
      <c r="L123" s="39"/>
      <c r="M123" s="39"/>
      <c r="N123" s="39"/>
      <c r="O123" s="39"/>
    </row>
    <row r="124" spans="1:15" s="8" customFormat="1" ht="13.5" customHeight="1" x14ac:dyDescent="0.2">
      <c r="A124" s="7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49" t="s">
        <v>3</v>
      </c>
      <c r="B126" s="50" t="s">
        <v>13</v>
      </c>
      <c r="C126" s="9" t="s">
        <v>92</v>
      </c>
      <c r="D126" s="50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76">
        <f t="shared" ref="B127:B137" si="0">+SUM(C127:E127)</f>
        <v>137</v>
      </c>
      <c r="C127" s="77">
        <v>56</v>
      </c>
      <c r="D127" s="77">
        <v>38</v>
      </c>
      <c r="E127" s="77">
        <v>43</v>
      </c>
      <c r="F127" s="12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3" t="s">
        <v>21</v>
      </c>
      <c r="B128" s="76">
        <f t="shared" si="0"/>
        <v>132</v>
      </c>
      <c r="C128" s="78">
        <v>56</v>
      </c>
      <c r="D128" s="78">
        <v>29</v>
      </c>
      <c r="E128" s="78">
        <v>47</v>
      </c>
      <c r="F128" s="12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76">
        <f t="shared" si="0"/>
        <v>146</v>
      </c>
      <c r="C129" s="77">
        <v>58</v>
      </c>
      <c r="D129" s="77">
        <v>40</v>
      </c>
      <c r="E129" s="77">
        <v>48</v>
      </c>
      <c r="F129" s="12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3" t="s">
        <v>23</v>
      </c>
      <c r="B130" s="76">
        <f t="shared" si="0"/>
        <v>154</v>
      </c>
      <c r="C130" s="77">
        <v>71</v>
      </c>
      <c r="D130" s="77">
        <v>38</v>
      </c>
      <c r="E130" s="77">
        <v>45</v>
      </c>
      <c r="F130" s="12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3" t="s">
        <v>24</v>
      </c>
      <c r="B131" s="76">
        <f t="shared" si="0"/>
        <v>167</v>
      </c>
      <c r="C131" s="77">
        <v>90</v>
      </c>
      <c r="D131" s="77">
        <v>43</v>
      </c>
      <c r="E131" s="77">
        <v>34</v>
      </c>
      <c r="F131" s="12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3" t="s">
        <v>25</v>
      </c>
      <c r="B132" s="76">
        <f t="shared" si="0"/>
        <v>177</v>
      </c>
      <c r="C132" s="77">
        <v>105</v>
      </c>
      <c r="D132" s="77">
        <v>38</v>
      </c>
      <c r="E132" s="77">
        <v>34</v>
      </c>
      <c r="F132" s="12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3" t="s">
        <v>26</v>
      </c>
      <c r="B133" s="76">
        <f t="shared" si="0"/>
        <v>217</v>
      </c>
      <c r="C133" s="77">
        <v>126</v>
      </c>
      <c r="D133" s="77">
        <v>43</v>
      </c>
      <c r="E133" s="77">
        <v>48</v>
      </c>
      <c r="F133" s="12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3" t="s">
        <v>27</v>
      </c>
      <c r="B134" s="76">
        <f t="shared" si="0"/>
        <v>174</v>
      </c>
      <c r="C134" s="77">
        <v>89</v>
      </c>
      <c r="D134" s="77">
        <v>40</v>
      </c>
      <c r="E134" s="77">
        <v>45</v>
      </c>
      <c r="F134" s="12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3" t="s">
        <v>28</v>
      </c>
      <c r="B135" s="76">
        <f t="shared" si="0"/>
        <v>171</v>
      </c>
      <c r="C135" s="77">
        <v>88</v>
      </c>
      <c r="D135" s="77">
        <v>38</v>
      </c>
      <c r="E135" s="77">
        <v>45</v>
      </c>
      <c r="F135" s="12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3" t="s">
        <v>29</v>
      </c>
      <c r="B136" s="76">
        <f t="shared" si="0"/>
        <v>197</v>
      </c>
      <c r="C136" s="77">
        <v>115</v>
      </c>
      <c r="D136" s="77">
        <v>45</v>
      </c>
      <c r="E136" s="77">
        <v>37</v>
      </c>
      <c r="F136" s="12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3" t="s">
        <v>30</v>
      </c>
      <c r="B137" s="76">
        <f t="shared" si="0"/>
        <v>133</v>
      </c>
      <c r="C137" s="78">
        <v>68</v>
      </c>
      <c r="D137" s="78">
        <v>37</v>
      </c>
      <c r="E137" s="78">
        <v>28</v>
      </c>
      <c r="F137" s="12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hidden="1" customHeight="1" x14ac:dyDescent="0.3">
      <c r="A138" s="14" t="s">
        <v>31</v>
      </c>
      <c r="B138" s="79"/>
      <c r="C138" s="80"/>
      <c r="D138" s="80"/>
      <c r="E138" s="80"/>
      <c r="F138" s="12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62" t="s">
        <v>13</v>
      </c>
      <c r="B139" s="81">
        <f>SUM(C139:E139)</f>
        <v>1805</v>
      </c>
      <c r="C139" s="81">
        <f>SUM(C127:C138)</f>
        <v>922</v>
      </c>
      <c r="D139" s="81">
        <f>SUM(D127:D138)</f>
        <v>429</v>
      </c>
      <c r="E139" s="81">
        <f>SUM(E127:E138)</f>
        <v>454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25" t="s">
        <v>101</v>
      </c>
      <c r="B141" s="126"/>
      <c r="C141" s="126"/>
      <c r="D141" s="126"/>
      <c r="E141" s="127"/>
      <c r="F141" s="125"/>
      <c r="G141" s="126"/>
      <c r="H141" s="127"/>
      <c r="I141" s="39"/>
      <c r="J141" s="39"/>
      <c r="K141" s="39"/>
      <c r="L141" s="39"/>
      <c r="M141" s="39"/>
      <c r="N141" s="39"/>
      <c r="O141" s="39"/>
    </row>
    <row r="142" spans="1:15" ht="14.25" customHeight="1" x14ac:dyDescent="0.25">
      <c r="A142" s="17"/>
      <c r="B142" s="15"/>
      <c r="C142" s="15"/>
      <c r="D142" s="16"/>
      <c r="E142" s="16"/>
      <c r="F142" s="16"/>
      <c r="G142" s="16"/>
      <c r="H142" s="18"/>
      <c r="I142" s="16"/>
      <c r="J142" s="16"/>
      <c r="K142" s="16"/>
      <c r="L142" s="16"/>
      <c r="M142" s="16"/>
      <c r="N142" s="16"/>
      <c r="O142" s="16"/>
    </row>
    <row r="143" spans="1:15" ht="15" customHeight="1" x14ac:dyDescent="0.2">
      <c r="A143" s="112" t="s">
        <v>12</v>
      </c>
      <c r="B143" s="108" t="s">
        <v>13</v>
      </c>
      <c r="C143" s="107" t="s">
        <v>96</v>
      </c>
      <c r="D143" s="107"/>
      <c r="E143" s="107"/>
      <c r="F143" s="107"/>
      <c r="G143" s="107"/>
      <c r="H143" s="107"/>
      <c r="I143" s="19"/>
      <c r="J143" s="19"/>
      <c r="K143" s="16"/>
      <c r="L143" s="16"/>
      <c r="M143" s="16"/>
      <c r="N143" s="16"/>
      <c r="O143" s="16"/>
    </row>
    <row r="144" spans="1:15" ht="15" customHeight="1" x14ac:dyDescent="0.2">
      <c r="A144" s="112"/>
      <c r="B144" s="108"/>
      <c r="C144" s="51" t="s">
        <v>14</v>
      </c>
      <c r="D144" s="52" t="s">
        <v>15</v>
      </c>
      <c r="E144" s="51" t="s">
        <v>16</v>
      </c>
      <c r="F144" s="52" t="s">
        <v>17</v>
      </c>
      <c r="G144" s="51" t="s">
        <v>18</v>
      </c>
      <c r="H144" s="53" t="s">
        <v>19</v>
      </c>
      <c r="I144" s="16"/>
      <c r="J144" s="16"/>
      <c r="K144" s="16"/>
      <c r="L144" s="16"/>
      <c r="M144" s="16"/>
      <c r="N144" s="20"/>
    </row>
    <row r="145" spans="1:15" ht="15" customHeight="1" x14ac:dyDescent="0.25">
      <c r="A145" s="11" t="s">
        <v>20</v>
      </c>
      <c r="B145" s="82">
        <f t="shared" ref="B145:B155" si="1">SUM(C145:H145)</f>
        <v>137</v>
      </c>
      <c r="C145" s="83">
        <v>0</v>
      </c>
      <c r="D145" s="83">
        <v>17</v>
      </c>
      <c r="E145" s="83">
        <v>34</v>
      </c>
      <c r="F145" s="83">
        <v>49</v>
      </c>
      <c r="G145" s="83">
        <v>31</v>
      </c>
      <c r="H145" s="83">
        <v>6</v>
      </c>
      <c r="I145" s="16"/>
      <c r="J145" s="16"/>
      <c r="K145" s="16"/>
      <c r="L145" s="16"/>
      <c r="M145" s="16"/>
      <c r="N145" s="20"/>
    </row>
    <row r="146" spans="1:15" ht="15" customHeight="1" x14ac:dyDescent="0.25">
      <c r="A146" s="13" t="s">
        <v>21</v>
      </c>
      <c r="B146" s="82">
        <f t="shared" si="1"/>
        <v>132</v>
      </c>
      <c r="C146" s="84">
        <v>0</v>
      </c>
      <c r="D146" s="84">
        <v>24</v>
      </c>
      <c r="E146" s="84">
        <v>30</v>
      </c>
      <c r="F146" s="84">
        <v>42</v>
      </c>
      <c r="G146" s="84">
        <v>27</v>
      </c>
      <c r="H146" s="84">
        <v>9</v>
      </c>
      <c r="I146" s="16"/>
      <c r="J146" s="16"/>
      <c r="K146" s="16"/>
      <c r="L146" s="16"/>
      <c r="M146" s="16"/>
      <c r="N146" s="20"/>
    </row>
    <row r="147" spans="1:15" ht="15" customHeight="1" x14ac:dyDescent="0.25">
      <c r="A147" s="13" t="s">
        <v>22</v>
      </c>
      <c r="B147" s="82">
        <f t="shared" si="1"/>
        <v>146</v>
      </c>
      <c r="C147" s="84">
        <v>0</v>
      </c>
      <c r="D147" s="84">
        <v>22</v>
      </c>
      <c r="E147" s="84">
        <v>43</v>
      </c>
      <c r="F147" s="84">
        <v>41</v>
      </c>
      <c r="G147" s="84">
        <v>29</v>
      </c>
      <c r="H147" s="84">
        <v>11</v>
      </c>
      <c r="I147" s="16"/>
      <c r="J147" s="16"/>
      <c r="K147" s="16"/>
      <c r="L147" s="16"/>
      <c r="M147" s="16"/>
      <c r="N147" s="20"/>
    </row>
    <row r="148" spans="1:15" ht="15" customHeight="1" x14ac:dyDescent="0.25">
      <c r="A148" s="13" t="s">
        <v>23</v>
      </c>
      <c r="B148" s="82">
        <f t="shared" si="1"/>
        <v>154</v>
      </c>
      <c r="C148" s="84">
        <v>0</v>
      </c>
      <c r="D148" s="84">
        <v>17</v>
      </c>
      <c r="E148" s="84">
        <v>44</v>
      </c>
      <c r="F148" s="84">
        <v>48</v>
      </c>
      <c r="G148" s="84">
        <v>34</v>
      </c>
      <c r="H148" s="84">
        <v>11</v>
      </c>
      <c r="I148" s="16"/>
      <c r="J148" s="16"/>
      <c r="K148" s="16"/>
      <c r="L148" s="16"/>
      <c r="M148" s="16"/>
      <c r="N148" s="20"/>
    </row>
    <row r="149" spans="1:15" ht="15" customHeight="1" x14ac:dyDescent="0.25">
      <c r="A149" s="13" t="s">
        <v>24</v>
      </c>
      <c r="B149" s="82">
        <f t="shared" si="1"/>
        <v>167</v>
      </c>
      <c r="C149" s="84">
        <v>0</v>
      </c>
      <c r="D149" s="84">
        <v>21</v>
      </c>
      <c r="E149" s="84">
        <v>48</v>
      </c>
      <c r="F149" s="84">
        <v>50</v>
      </c>
      <c r="G149" s="84">
        <v>41</v>
      </c>
      <c r="H149" s="84">
        <v>7</v>
      </c>
      <c r="I149" s="16"/>
      <c r="J149" s="16"/>
      <c r="K149" s="16"/>
      <c r="L149" s="16"/>
      <c r="M149" s="16"/>
      <c r="N149" s="20"/>
    </row>
    <row r="150" spans="1:15" ht="15" customHeight="1" x14ac:dyDescent="0.25">
      <c r="A150" s="13" t="s">
        <v>25</v>
      </c>
      <c r="B150" s="82">
        <f t="shared" si="1"/>
        <v>177</v>
      </c>
      <c r="C150" s="84">
        <v>0</v>
      </c>
      <c r="D150" s="84">
        <v>17</v>
      </c>
      <c r="E150" s="84">
        <v>46</v>
      </c>
      <c r="F150" s="84">
        <v>59</v>
      </c>
      <c r="G150" s="84">
        <v>43</v>
      </c>
      <c r="H150" s="84">
        <v>12</v>
      </c>
      <c r="I150" s="16"/>
      <c r="J150" s="16"/>
      <c r="K150" s="16"/>
      <c r="L150" s="16"/>
      <c r="M150" s="16"/>
      <c r="N150" s="20"/>
    </row>
    <row r="151" spans="1:15" ht="15" customHeight="1" x14ac:dyDescent="0.25">
      <c r="A151" s="13" t="s">
        <v>26</v>
      </c>
      <c r="B151" s="82">
        <f t="shared" si="1"/>
        <v>217</v>
      </c>
      <c r="C151" s="84">
        <v>0</v>
      </c>
      <c r="D151" s="84">
        <v>25</v>
      </c>
      <c r="E151" s="84">
        <v>55</v>
      </c>
      <c r="F151" s="84">
        <v>70</v>
      </c>
      <c r="G151" s="84">
        <v>54</v>
      </c>
      <c r="H151" s="84">
        <v>13</v>
      </c>
      <c r="I151" s="16"/>
      <c r="J151" s="16"/>
      <c r="K151" s="16"/>
      <c r="L151" s="16"/>
      <c r="M151" s="16"/>
      <c r="N151" s="20"/>
    </row>
    <row r="152" spans="1:15" ht="15" customHeight="1" x14ac:dyDescent="0.25">
      <c r="A152" s="13" t="s">
        <v>27</v>
      </c>
      <c r="B152" s="82">
        <f t="shared" si="1"/>
        <v>174</v>
      </c>
      <c r="C152" s="84">
        <v>0</v>
      </c>
      <c r="D152" s="84">
        <v>7</v>
      </c>
      <c r="E152" s="84">
        <v>52</v>
      </c>
      <c r="F152" s="84">
        <v>61</v>
      </c>
      <c r="G152" s="84">
        <v>42</v>
      </c>
      <c r="H152" s="84">
        <v>12</v>
      </c>
      <c r="I152" s="16"/>
      <c r="J152" s="16"/>
      <c r="K152" s="16"/>
      <c r="L152" s="16"/>
      <c r="M152" s="16"/>
      <c r="N152" s="20"/>
    </row>
    <row r="153" spans="1:15" ht="15" customHeight="1" x14ac:dyDescent="0.25">
      <c r="A153" s="13" t="s">
        <v>28</v>
      </c>
      <c r="B153" s="82">
        <f t="shared" si="1"/>
        <v>171</v>
      </c>
      <c r="C153" s="84">
        <v>0</v>
      </c>
      <c r="D153" s="84">
        <v>16</v>
      </c>
      <c r="E153" s="84">
        <v>54</v>
      </c>
      <c r="F153" s="84">
        <v>41</v>
      </c>
      <c r="G153" s="84">
        <v>52</v>
      </c>
      <c r="H153" s="84">
        <v>8</v>
      </c>
      <c r="I153" s="16"/>
      <c r="J153" s="16"/>
      <c r="K153" s="16"/>
      <c r="L153" s="16"/>
      <c r="M153" s="16"/>
      <c r="N153" s="20"/>
    </row>
    <row r="154" spans="1:15" ht="15" customHeight="1" x14ac:dyDescent="0.25">
      <c r="A154" s="13" t="s">
        <v>29</v>
      </c>
      <c r="B154" s="82">
        <f t="shared" si="1"/>
        <v>197</v>
      </c>
      <c r="C154" s="84">
        <v>0</v>
      </c>
      <c r="D154" s="84">
        <v>23</v>
      </c>
      <c r="E154" s="84">
        <v>45</v>
      </c>
      <c r="F154" s="84">
        <v>62</v>
      </c>
      <c r="G154" s="84">
        <v>46</v>
      </c>
      <c r="H154" s="84">
        <v>21</v>
      </c>
      <c r="I154" s="16"/>
      <c r="J154" s="16"/>
      <c r="K154" s="16"/>
      <c r="L154" s="16"/>
      <c r="M154" s="16"/>
      <c r="N154" s="20"/>
    </row>
    <row r="155" spans="1:15" ht="15" customHeight="1" x14ac:dyDescent="0.25">
      <c r="A155" s="13" t="s">
        <v>30</v>
      </c>
      <c r="B155" s="82">
        <f t="shared" si="1"/>
        <v>133</v>
      </c>
      <c r="C155" s="84">
        <v>0</v>
      </c>
      <c r="D155" s="84">
        <v>18</v>
      </c>
      <c r="E155" s="84">
        <v>40</v>
      </c>
      <c r="F155" s="84">
        <v>32</v>
      </c>
      <c r="G155" s="84">
        <v>34</v>
      </c>
      <c r="H155" s="84">
        <v>9</v>
      </c>
      <c r="I155" s="16"/>
      <c r="J155" s="16"/>
      <c r="K155" s="16"/>
      <c r="L155" s="16"/>
      <c r="M155" s="16"/>
      <c r="N155" s="20"/>
    </row>
    <row r="156" spans="1:15" ht="15" hidden="1" customHeight="1" x14ac:dyDescent="0.25">
      <c r="A156" s="14" t="s">
        <v>31</v>
      </c>
      <c r="B156" s="85"/>
      <c r="C156" s="86"/>
      <c r="D156" s="86"/>
      <c r="E156" s="86"/>
      <c r="F156" s="86"/>
      <c r="G156" s="86"/>
      <c r="H156" s="86"/>
      <c r="I156" s="16"/>
      <c r="J156" s="16"/>
      <c r="K156" s="16"/>
      <c r="L156" s="16"/>
      <c r="M156" s="16"/>
      <c r="N156" s="20"/>
    </row>
    <row r="157" spans="1:15" ht="15" customHeight="1" x14ac:dyDescent="0.2">
      <c r="A157" s="63" t="s">
        <v>13</v>
      </c>
      <c r="B157" s="87">
        <f>SUM(C157:H157)</f>
        <v>1805</v>
      </c>
      <c r="C157" s="87">
        <f t="shared" ref="C157:H157" si="2">SUM(C145:C156)</f>
        <v>0</v>
      </c>
      <c r="D157" s="87">
        <f t="shared" si="2"/>
        <v>207</v>
      </c>
      <c r="E157" s="87">
        <f t="shared" si="2"/>
        <v>491</v>
      </c>
      <c r="F157" s="87">
        <f t="shared" si="2"/>
        <v>555</v>
      </c>
      <c r="G157" s="87">
        <f t="shared" si="2"/>
        <v>433</v>
      </c>
      <c r="H157" s="87">
        <f t="shared" si="2"/>
        <v>119</v>
      </c>
      <c r="I157" s="16"/>
      <c r="J157" s="16"/>
      <c r="K157" s="16"/>
      <c r="L157" s="16"/>
      <c r="M157" s="16"/>
      <c r="N157" s="20"/>
    </row>
    <row r="158" spans="1:15" ht="15" customHeight="1" thickBot="1" x14ac:dyDescent="0.25">
      <c r="A158" s="64" t="s">
        <v>32</v>
      </c>
      <c r="B158" s="65">
        <f>SUM(C158:H158)</f>
        <v>1</v>
      </c>
      <c r="C158" s="65">
        <f t="shared" ref="C158:H158" si="3">IF($B$157=0,"",C157/$B$157)</f>
        <v>0</v>
      </c>
      <c r="D158" s="65">
        <f t="shared" si="3"/>
        <v>0.11468144044321329</v>
      </c>
      <c r="E158" s="65">
        <f t="shared" si="3"/>
        <v>0.27202216066481993</v>
      </c>
      <c r="F158" s="65">
        <f t="shared" si="3"/>
        <v>0.30747922437673131</v>
      </c>
      <c r="G158" s="65">
        <f t="shared" si="3"/>
        <v>0.23988919667590028</v>
      </c>
      <c r="H158" s="65">
        <f t="shared" si="3"/>
        <v>6.5927977839335183E-2</v>
      </c>
      <c r="I158" s="16"/>
      <c r="J158" s="16"/>
    </row>
    <row r="159" spans="1:15" ht="15" customHeight="1" x14ac:dyDescent="0.2">
      <c r="A159" s="15"/>
      <c r="B159" s="15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ht="15.75" x14ac:dyDescent="0.2">
      <c r="A160" s="2" t="s">
        <v>80</v>
      </c>
      <c r="B160" s="15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ht="15.75" x14ac:dyDescent="0.2">
      <c r="A161" s="21" t="s">
        <v>54</v>
      </c>
      <c r="B161" s="15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5" ht="33.75" customHeight="1" thickBot="1" x14ac:dyDescent="0.25">
      <c r="A162" s="114" t="s">
        <v>102</v>
      </c>
      <c r="B162" s="114"/>
      <c r="C162" s="114"/>
      <c r="D162" s="114"/>
      <c r="E162" s="75"/>
      <c r="F162" s="22"/>
    </row>
    <row r="163" spans="1:15" ht="15" customHeight="1" x14ac:dyDescent="0.2">
      <c r="A163" s="23"/>
      <c r="B163" s="15"/>
      <c r="C163" s="15"/>
      <c r="D163" s="16"/>
      <c r="E163" s="16"/>
      <c r="F163" s="16"/>
      <c r="G163" s="16"/>
      <c r="H163" s="16"/>
      <c r="I163" s="16"/>
    </row>
    <row r="164" spans="1:15" ht="15" customHeight="1" x14ac:dyDescent="0.2">
      <c r="A164" s="112" t="s">
        <v>10</v>
      </c>
      <c r="B164" s="108" t="s">
        <v>13</v>
      </c>
      <c r="C164" s="107" t="s">
        <v>33</v>
      </c>
      <c r="D164" s="107"/>
      <c r="E164" s="24"/>
      <c r="F164" s="24"/>
      <c r="G164" s="24"/>
      <c r="H164" s="24"/>
    </row>
    <row r="165" spans="1:15" ht="15" customHeight="1" x14ac:dyDescent="0.2">
      <c r="A165" s="112"/>
      <c r="B165" s="108"/>
      <c r="C165" s="54" t="s">
        <v>38</v>
      </c>
      <c r="D165" s="55" t="s">
        <v>39</v>
      </c>
      <c r="E165" s="25"/>
      <c r="F165" s="25"/>
      <c r="G165" s="25"/>
      <c r="H165" s="25"/>
    </row>
    <row r="166" spans="1:15" ht="15" customHeight="1" x14ac:dyDescent="0.25">
      <c r="A166" s="26" t="s">
        <v>20</v>
      </c>
      <c r="B166" s="88">
        <f t="shared" ref="B166:B176" si="4">SUM(C166:D166)</f>
        <v>137</v>
      </c>
      <c r="C166" s="83">
        <v>9</v>
      </c>
      <c r="D166" s="83">
        <v>128</v>
      </c>
      <c r="E166" s="25"/>
      <c r="F166" s="25"/>
      <c r="G166" s="25"/>
      <c r="H166" s="25"/>
    </row>
    <row r="167" spans="1:15" ht="15" customHeight="1" x14ac:dyDescent="0.25">
      <c r="A167" s="27" t="s">
        <v>21</v>
      </c>
      <c r="B167" s="88">
        <f t="shared" si="4"/>
        <v>132</v>
      </c>
      <c r="C167" s="84">
        <v>4</v>
      </c>
      <c r="D167" s="84">
        <v>128</v>
      </c>
      <c r="E167" s="25"/>
      <c r="F167" s="25"/>
      <c r="G167" s="25"/>
      <c r="H167" s="25"/>
    </row>
    <row r="168" spans="1:15" ht="15" customHeight="1" x14ac:dyDescent="0.25">
      <c r="A168" s="27" t="s">
        <v>22</v>
      </c>
      <c r="B168" s="88">
        <f t="shared" si="4"/>
        <v>146</v>
      </c>
      <c r="C168" s="84">
        <v>8</v>
      </c>
      <c r="D168" s="84">
        <v>138</v>
      </c>
      <c r="E168" s="25"/>
      <c r="F168" s="25"/>
      <c r="G168" s="25"/>
      <c r="H168" s="25"/>
    </row>
    <row r="169" spans="1:15" ht="15" customHeight="1" x14ac:dyDescent="0.25">
      <c r="A169" s="27" t="s">
        <v>23</v>
      </c>
      <c r="B169" s="88">
        <f t="shared" si="4"/>
        <v>154</v>
      </c>
      <c r="C169" s="84">
        <v>15</v>
      </c>
      <c r="D169" s="84">
        <v>139</v>
      </c>
      <c r="E169" s="25"/>
      <c r="F169" s="25"/>
      <c r="G169" s="25"/>
      <c r="H169" s="25"/>
    </row>
    <row r="170" spans="1:15" ht="15" customHeight="1" x14ac:dyDescent="0.25">
      <c r="A170" s="27" t="s">
        <v>24</v>
      </c>
      <c r="B170" s="88">
        <f t="shared" si="4"/>
        <v>167</v>
      </c>
      <c r="C170" s="84">
        <v>9</v>
      </c>
      <c r="D170" s="84">
        <v>158</v>
      </c>
      <c r="E170" s="25"/>
      <c r="F170" s="25"/>
      <c r="G170" s="25"/>
      <c r="H170" s="25"/>
    </row>
    <row r="171" spans="1:15" ht="15" customHeight="1" x14ac:dyDescent="0.25">
      <c r="A171" s="27" t="s">
        <v>25</v>
      </c>
      <c r="B171" s="88">
        <f t="shared" si="4"/>
        <v>177</v>
      </c>
      <c r="C171" s="84">
        <v>13</v>
      </c>
      <c r="D171" s="84">
        <v>164</v>
      </c>
      <c r="E171" s="25"/>
      <c r="F171" s="25"/>
      <c r="G171" s="25"/>
      <c r="H171" s="25"/>
    </row>
    <row r="172" spans="1:15" ht="15" customHeight="1" x14ac:dyDescent="0.25">
      <c r="A172" s="27" t="s">
        <v>26</v>
      </c>
      <c r="B172" s="88">
        <f t="shared" si="4"/>
        <v>217</v>
      </c>
      <c r="C172" s="84">
        <v>21</v>
      </c>
      <c r="D172" s="84">
        <v>196</v>
      </c>
      <c r="E172" s="25"/>
      <c r="F172" s="25"/>
    </row>
    <row r="173" spans="1:15" ht="15" customHeight="1" x14ac:dyDescent="0.25">
      <c r="A173" s="27" t="s">
        <v>27</v>
      </c>
      <c r="B173" s="88">
        <f t="shared" si="4"/>
        <v>174</v>
      </c>
      <c r="C173" s="84">
        <v>15</v>
      </c>
      <c r="D173" s="84">
        <v>159</v>
      </c>
      <c r="E173" s="25"/>
      <c r="F173" s="25"/>
    </row>
    <row r="174" spans="1:15" ht="15" customHeight="1" x14ac:dyDescent="0.25">
      <c r="A174" s="27" t="s">
        <v>28</v>
      </c>
      <c r="B174" s="88">
        <f t="shared" si="4"/>
        <v>171</v>
      </c>
      <c r="C174" s="84">
        <v>13</v>
      </c>
      <c r="D174" s="84">
        <v>158</v>
      </c>
      <c r="E174" s="25"/>
      <c r="F174" s="25"/>
    </row>
    <row r="175" spans="1:15" ht="15" customHeight="1" x14ac:dyDescent="0.25">
      <c r="A175" s="27" t="s">
        <v>29</v>
      </c>
      <c r="B175" s="88">
        <f t="shared" si="4"/>
        <v>197</v>
      </c>
      <c r="C175" s="84">
        <v>13</v>
      </c>
      <c r="D175" s="84">
        <v>184</v>
      </c>
      <c r="E175" s="25"/>
      <c r="F175" s="25"/>
    </row>
    <row r="176" spans="1:15" ht="15" customHeight="1" x14ac:dyDescent="0.25">
      <c r="A176" s="27" t="s">
        <v>30</v>
      </c>
      <c r="B176" s="88">
        <f t="shared" si="4"/>
        <v>133</v>
      </c>
      <c r="C176" s="84">
        <v>11</v>
      </c>
      <c r="D176" s="84">
        <v>122</v>
      </c>
      <c r="E176" s="25"/>
      <c r="F176" s="25"/>
    </row>
    <row r="177" spans="1:15" ht="15" hidden="1" customHeight="1" x14ac:dyDescent="0.25">
      <c r="A177" s="28" t="s">
        <v>31</v>
      </c>
      <c r="B177" s="90"/>
      <c r="C177" s="91"/>
      <c r="D177" s="91"/>
      <c r="E177" s="25"/>
      <c r="F177" s="25"/>
    </row>
    <row r="178" spans="1:15" ht="15" customHeight="1" x14ac:dyDescent="0.25">
      <c r="A178" s="66" t="s">
        <v>13</v>
      </c>
      <c r="B178" s="92">
        <f>SUM(B166:B177)</f>
        <v>1805</v>
      </c>
      <c r="C178" s="92">
        <f>SUM(C166:C177)</f>
        <v>131</v>
      </c>
      <c r="D178" s="92">
        <f>SUM(D166:D177)</f>
        <v>1674</v>
      </c>
    </row>
    <row r="179" spans="1:15" ht="15" customHeight="1" thickBot="1" x14ac:dyDescent="0.3">
      <c r="A179" s="68" t="s">
        <v>32</v>
      </c>
      <c r="B179" s="69">
        <f>SUM(C179:D179)</f>
        <v>1</v>
      </c>
      <c r="C179" s="69">
        <f>IF($B$178=0,"",C178/$B$178)</f>
        <v>7.2576177285318566E-2</v>
      </c>
      <c r="D179" s="69">
        <f>IF($B$178=0,"",D178/$B$178)</f>
        <v>0.92742382271468149</v>
      </c>
    </row>
    <row r="180" spans="1:15" ht="12.75" x14ac:dyDescent="0.2"/>
    <row r="181" spans="1:15" ht="21.75" customHeight="1" x14ac:dyDescent="0.2">
      <c r="A181" s="141" t="s">
        <v>103</v>
      </c>
      <c r="B181" s="141"/>
      <c r="C181" s="141"/>
      <c r="D181" s="141"/>
      <c r="E181" s="141"/>
      <c r="F181" s="72"/>
      <c r="G181" s="72"/>
      <c r="H181" s="72"/>
      <c r="I181" s="72"/>
      <c r="J181" s="72"/>
      <c r="K181" s="72"/>
      <c r="L181" s="72"/>
      <c r="M181" s="72"/>
      <c r="N181" s="72"/>
      <c r="O181" s="72"/>
    </row>
    <row r="182" spans="1:15" ht="21.75" customHeight="1" thickBot="1" x14ac:dyDescent="0.25">
      <c r="A182" s="113"/>
      <c r="B182" s="113"/>
      <c r="C182" s="113"/>
      <c r="D182" s="113"/>
      <c r="E182" s="113"/>
      <c r="F182" s="72"/>
      <c r="G182" s="72"/>
      <c r="H182" s="72"/>
      <c r="I182" s="72"/>
      <c r="J182" s="72"/>
      <c r="K182" s="72"/>
      <c r="L182" s="72"/>
      <c r="M182" s="72"/>
      <c r="N182" s="72"/>
      <c r="O182" s="72"/>
    </row>
    <row r="183" spans="1:15" ht="15" customHeight="1" x14ac:dyDescent="0.2">
      <c r="A183" s="73"/>
      <c r="B183" s="73"/>
      <c r="C183" s="73"/>
      <c r="D183" s="73"/>
      <c r="E183" s="73"/>
      <c r="F183" s="25"/>
      <c r="G183" s="25"/>
      <c r="H183" s="25"/>
      <c r="I183" s="25"/>
    </row>
    <row r="184" spans="1:15" ht="15" customHeight="1" x14ac:dyDescent="0.2">
      <c r="A184" s="112" t="s">
        <v>10</v>
      </c>
      <c r="B184" s="108" t="s">
        <v>13</v>
      </c>
      <c r="C184" s="107" t="s">
        <v>97</v>
      </c>
      <c r="D184" s="107"/>
      <c r="E184" s="107"/>
      <c r="F184" s="25"/>
      <c r="G184" s="25"/>
      <c r="H184" s="25"/>
      <c r="I184" s="25"/>
    </row>
    <row r="185" spans="1:15" ht="15" customHeight="1" x14ac:dyDescent="0.2">
      <c r="A185" s="112"/>
      <c r="B185" s="108"/>
      <c r="C185" s="51" t="s">
        <v>58</v>
      </c>
      <c r="D185" s="52" t="s">
        <v>46</v>
      </c>
      <c r="E185" s="51" t="s">
        <v>59</v>
      </c>
    </row>
    <row r="186" spans="1:15" ht="15" customHeight="1" x14ac:dyDescent="0.25">
      <c r="A186" s="26" t="s">
        <v>20</v>
      </c>
      <c r="B186" s="88">
        <f t="shared" ref="B186:B196" si="5">SUM(C186:E186)</f>
        <v>137</v>
      </c>
      <c r="C186" s="83">
        <v>71</v>
      </c>
      <c r="D186" s="83">
        <v>66</v>
      </c>
      <c r="E186" s="83">
        <v>0</v>
      </c>
    </row>
    <row r="187" spans="1:15" ht="15" customHeight="1" x14ac:dyDescent="0.25">
      <c r="A187" s="27" t="s">
        <v>21</v>
      </c>
      <c r="B187" s="88">
        <f t="shared" si="5"/>
        <v>132</v>
      </c>
      <c r="C187" s="84">
        <v>63</v>
      </c>
      <c r="D187" s="84">
        <v>69</v>
      </c>
      <c r="E187" s="84">
        <v>0</v>
      </c>
    </row>
    <row r="188" spans="1:15" ht="15" customHeight="1" x14ac:dyDescent="0.25">
      <c r="A188" s="27" t="s">
        <v>22</v>
      </c>
      <c r="B188" s="88">
        <f t="shared" si="5"/>
        <v>146</v>
      </c>
      <c r="C188" s="84">
        <v>67</v>
      </c>
      <c r="D188" s="84">
        <v>79</v>
      </c>
      <c r="E188" s="84">
        <v>0</v>
      </c>
    </row>
    <row r="189" spans="1:15" ht="15" customHeight="1" x14ac:dyDescent="0.25">
      <c r="A189" s="27" t="s">
        <v>23</v>
      </c>
      <c r="B189" s="88">
        <f t="shared" si="5"/>
        <v>154</v>
      </c>
      <c r="C189" s="84">
        <v>84</v>
      </c>
      <c r="D189" s="84">
        <v>70</v>
      </c>
      <c r="E189" s="84">
        <v>0</v>
      </c>
    </row>
    <row r="190" spans="1:15" ht="15" customHeight="1" x14ac:dyDescent="0.25">
      <c r="A190" s="27" t="s">
        <v>24</v>
      </c>
      <c r="B190" s="88">
        <f t="shared" si="5"/>
        <v>167</v>
      </c>
      <c r="C190" s="84">
        <v>86</v>
      </c>
      <c r="D190" s="84">
        <v>81</v>
      </c>
      <c r="E190" s="84">
        <v>0</v>
      </c>
    </row>
    <row r="191" spans="1:15" ht="15" customHeight="1" x14ac:dyDescent="0.25">
      <c r="A191" s="27" t="s">
        <v>25</v>
      </c>
      <c r="B191" s="88">
        <f t="shared" si="5"/>
        <v>177</v>
      </c>
      <c r="C191" s="84">
        <v>72</v>
      </c>
      <c r="D191" s="84">
        <v>105</v>
      </c>
      <c r="E191" s="84">
        <v>0</v>
      </c>
    </row>
    <row r="192" spans="1:15" ht="15" customHeight="1" x14ac:dyDescent="0.25">
      <c r="A192" s="27" t="s">
        <v>26</v>
      </c>
      <c r="B192" s="89">
        <f t="shared" si="5"/>
        <v>217</v>
      </c>
      <c r="C192" s="84">
        <v>77</v>
      </c>
      <c r="D192" s="84">
        <v>140</v>
      </c>
      <c r="E192" s="84">
        <v>0</v>
      </c>
    </row>
    <row r="193" spans="1:5" ht="15" customHeight="1" x14ac:dyDescent="0.25">
      <c r="A193" s="27" t="s">
        <v>27</v>
      </c>
      <c r="B193" s="89">
        <f t="shared" si="5"/>
        <v>174</v>
      </c>
      <c r="C193" s="84">
        <v>97</v>
      </c>
      <c r="D193" s="84">
        <v>77</v>
      </c>
      <c r="E193" s="84">
        <v>0</v>
      </c>
    </row>
    <row r="194" spans="1:5" ht="15" customHeight="1" x14ac:dyDescent="0.25">
      <c r="A194" s="27" t="s">
        <v>28</v>
      </c>
      <c r="B194" s="89">
        <f t="shared" si="5"/>
        <v>171</v>
      </c>
      <c r="C194" s="84">
        <v>69</v>
      </c>
      <c r="D194" s="84">
        <v>102</v>
      </c>
      <c r="E194" s="84">
        <v>0</v>
      </c>
    </row>
    <row r="195" spans="1:5" ht="15" customHeight="1" x14ac:dyDescent="0.25">
      <c r="A195" s="27" t="s">
        <v>29</v>
      </c>
      <c r="B195" s="89">
        <f t="shared" si="5"/>
        <v>197</v>
      </c>
      <c r="C195" s="84">
        <v>68</v>
      </c>
      <c r="D195" s="84">
        <v>129</v>
      </c>
      <c r="E195" s="84">
        <v>0</v>
      </c>
    </row>
    <row r="196" spans="1:5" ht="15" customHeight="1" x14ac:dyDescent="0.25">
      <c r="A196" s="27" t="s">
        <v>30</v>
      </c>
      <c r="B196" s="89">
        <f t="shared" si="5"/>
        <v>133</v>
      </c>
      <c r="C196" s="84">
        <v>51</v>
      </c>
      <c r="D196" s="84">
        <v>82</v>
      </c>
      <c r="E196" s="84">
        <v>0</v>
      </c>
    </row>
    <row r="197" spans="1:5" ht="15" hidden="1" customHeight="1" x14ac:dyDescent="0.25">
      <c r="A197" s="30" t="s">
        <v>31</v>
      </c>
      <c r="B197" s="93"/>
      <c r="C197" s="86"/>
      <c r="D197" s="86"/>
      <c r="E197" s="86"/>
    </row>
    <row r="198" spans="1:5" ht="15" customHeight="1" x14ac:dyDescent="0.25">
      <c r="A198" s="63" t="s">
        <v>13</v>
      </c>
      <c r="B198" s="92">
        <f>SUM(B186:B197)</f>
        <v>1805</v>
      </c>
      <c r="C198" s="92">
        <f>SUM(C186:C197)</f>
        <v>805</v>
      </c>
      <c r="D198" s="92">
        <f>SUM(D186:D197)</f>
        <v>1000</v>
      </c>
      <c r="E198" s="92">
        <f>SUM(E186:E197)</f>
        <v>0</v>
      </c>
    </row>
    <row r="199" spans="1:5" ht="15" customHeight="1" thickBot="1" x14ac:dyDescent="0.3">
      <c r="A199" s="64" t="s">
        <v>32</v>
      </c>
      <c r="B199" s="69">
        <f>SUM(C199:E199)</f>
        <v>1</v>
      </c>
      <c r="C199" s="69">
        <f>IF($B$198=0,"",C198/$B$198)</f>
        <v>0.44598337950138506</v>
      </c>
      <c r="D199" s="69">
        <f>IF($B$198=0,"",D198/$B$198)</f>
        <v>0.554016620498615</v>
      </c>
      <c r="E199" s="69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21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1"/>
    </row>
    <row r="225" spans="1:15" ht="21.75" customHeight="1" thickBot="1" x14ac:dyDescent="0.25">
      <c r="A225" s="113" t="s">
        <v>104</v>
      </c>
      <c r="B225" s="113"/>
      <c r="C225" s="113"/>
      <c r="D225" s="113"/>
      <c r="E225" s="113"/>
      <c r="F225" s="113"/>
      <c r="G225" s="113"/>
      <c r="H225" s="113"/>
      <c r="I225" s="113"/>
      <c r="J225" s="39"/>
      <c r="K225" s="39"/>
      <c r="L225" s="39"/>
      <c r="M225" s="39"/>
      <c r="N225" s="39"/>
      <c r="O225" s="39"/>
    </row>
    <row r="227" spans="1:15" ht="15" customHeight="1" x14ac:dyDescent="0.2">
      <c r="A227" s="107" t="s">
        <v>89</v>
      </c>
      <c r="B227" s="107"/>
      <c r="C227" s="107"/>
      <c r="D227" s="107"/>
      <c r="E227" s="138"/>
      <c r="F227" s="107" t="s">
        <v>13</v>
      </c>
      <c r="G227" s="107"/>
      <c r="H227" s="124" t="s">
        <v>81</v>
      </c>
      <c r="I227" s="128" t="s">
        <v>32</v>
      </c>
    </row>
    <row r="228" spans="1:15" ht="15" customHeight="1" x14ac:dyDescent="0.2">
      <c r="A228" s="107"/>
      <c r="B228" s="107"/>
      <c r="C228" s="107"/>
      <c r="D228" s="107"/>
      <c r="E228" s="138"/>
      <c r="F228" s="56" t="s">
        <v>90</v>
      </c>
      <c r="G228" s="57" t="s">
        <v>91</v>
      </c>
      <c r="H228" s="124"/>
      <c r="I228" s="128"/>
    </row>
    <row r="229" spans="1:15" ht="15" customHeight="1" x14ac:dyDescent="0.2">
      <c r="A229" s="115" t="s">
        <v>85</v>
      </c>
      <c r="B229" s="109" t="s">
        <v>42</v>
      </c>
      <c r="C229" s="109"/>
      <c r="D229" s="109"/>
      <c r="E229" s="109"/>
      <c r="F229" s="77">
        <v>415</v>
      </c>
      <c r="G229" s="77">
        <v>0</v>
      </c>
      <c r="H229" s="139">
        <f>SUM(F229:G233)</f>
        <v>1384</v>
      </c>
      <c r="I229" s="136">
        <f>IF($H$229+$H$234=0,"",H229/($H$229+$H$234))</f>
        <v>0.76675900277008313</v>
      </c>
    </row>
    <row r="230" spans="1:15" ht="15" customHeight="1" x14ac:dyDescent="0.2">
      <c r="A230" s="115"/>
      <c r="B230" s="104" t="s">
        <v>43</v>
      </c>
      <c r="C230" s="104"/>
      <c r="D230" s="104"/>
      <c r="E230" s="104"/>
      <c r="F230" s="78">
        <v>27</v>
      </c>
      <c r="G230" s="78">
        <v>0</v>
      </c>
      <c r="H230" s="139"/>
      <c r="I230" s="136"/>
    </row>
    <row r="231" spans="1:15" ht="15" customHeight="1" x14ac:dyDescent="0.2">
      <c r="A231" s="115"/>
      <c r="B231" s="104" t="s">
        <v>44</v>
      </c>
      <c r="C231" s="104"/>
      <c r="D231" s="104"/>
      <c r="E231" s="104"/>
      <c r="F231" s="78">
        <v>411</v>
      </c>
      <c r="G231" s="78">
        <v>0</v>
      </c>
      <c r="H231" s="139"/>
      <c r="I231" s="136"/>
    </row>
    <row r="232" spans="1:15" ht="15" customHeight="1" x14ac:dyDescent="0.2">
      <c r="A232" s="115"/>
      <c r="B232" s="104" t="s">
        <v>45</v>
      </c>
      <c r="C232" s="104"/>
      <c r="D232" s="104"/>
      <c r="E232" s="104"/>
      <c r="F232" s="78">
        <v>494</v>
      </c>
      <c r="G232" s="78">
        <v>0</v>
      </c>
      <c r="H232" s="139"/>
      <c r="I232" s="136"/>
    </row>
    <row r="233" spans="1:15" ht="15" customHeight="1" thickBot="1" x14ac:dyDescent="0.25">
      <c r="A233" s="116"/>
      <c r="B233" s="142" t="s">
        <v>82</v>
      </c>
      <c r="C233" s="142"/>
      <c r="D233" s="142"/>
      <c r="E233" s="142"/>
      <c r="F233" s="94">
        <v>37</v>
      </c>
      <c r="G233" s="94">
        <v>0</v>
      </c>
      <c r="H233" s="140"/>
      <c r="I233" s="137"/>
    </row>
    <row r="234" spans="1:15" ht="34.5" customHeight="1" thickBot="1" x14ac:dyDescent="0.25">
      <c r="A234" s="31" t="s">
        <v>87</v>
      </c>
      <c r="B234" s="142" t="s">
        <v>83</v>
      </c>
      <c r="C234" s="142"/>
      <c r="D234" s="142"/>
      <c r="E234" s="142"/>
      <c r="F234" s="95">
        <v>276</v>
      </c>
      <c r="G234" s="95">
        <v>145</v>
      </c>
      <c r="H234" s="97">
        <f>SUM(F234:G234)</f>
        <v>421</v>
      </c>
      <c r="I234" s="32">
        <f>IF(H229+H234=0,"",H234/(H229+H234))</f>
        <v>0.2332409972299169</v>
      </c>
    </row>
    <row r="235" spans="1:15" ht="15" customHeight="1" x14ac:dyDescent="0.2">
      <c r="A235" s="111" t="s">
        <v>81</v>
      </c>
      <c r="B235" s="111"/>
      <c r="C235" s="111"/>
      <c r="D235" s="111"/>
      <c r="E235" s="111"/>
      <c r="F235" s="96">
        <f>SUM(F229:F234)</f>
        <v>1660</v>
      </c>
      <c r="G235" s="96">
        <f>SUM(G229:G234)</f>
        <v>145</v>
      </c>
      <c r="H235" s="103">
        <f>F235+G235</f>
        <v>1805</v>
      </c>
      <c r="I235" s="103"/>
    </row>
    <row r="236" spans="1:15" ht="15" customHeight="1" thickBot="1" x14ac:dyDescent="0.25">
      <c r="A236" s="129" t="s">
        <v>32</v>
      </c>
      <c r="B236" s="129"/>
      <c r="C236" s="129"/>
      <c r="D236" s="129"/>
      <c r="E236" s="129"/>
      <c r="F236" s="70">
        <f>F235/(F235+G235)</f>
        <v>0.91966759002770082</v>
      </c>
      <c r="G236" s="70">
        <f>G235/(F235+G235)</f>
        <v>8.0332409972299165E-2</v>
      </c>
      <c r="H236" s="103"/>
      <c r="I236" s="103"/>
    </row>
    <row r="237" spans="1:15" ht="15" customHeight="1" x14ac:dyDescent="0.2">
      <c r="A237" s="33" t="s">
        <v>88</v>
      </c>
      <c r="B237" s="34"/>
      <c r="C237" s="34"/>
      <c r="D237" s="34"/>
      <c r="E237" s="34"/>
      <c r="F237" s="35"/>
      <c r="G237" s="35"/>
      <c r="H237" s="36"/>
      <c r="I237" s="37"/>
    </row>
    <row r="238" spans="1:15" ht="15" customHeight="1" x14ac:dyDescent="0.2">
      <c r="A238" s="38"/>
      <c r="B238" s="143"/>
      <c r="C238" s="143"/>
      <c r="D238" s="143"/>
      <c r="E238" s="143"/>
      <c r="F238" s="35"/>
      <c r="G238" s="35"/>
      <c r="H238" s="36"/>
      <c r="I238" s="37"/>
    </row>
    <row r="239" spans="1:15" ht="15" customHeight="1" x14ac:dyDescent="0.2">
      <c r="A239" s="141" t="s">
        <v>105</v>
      </c>
      <c r="B239" s="141"/>
      <c r="C239" s="141"/>
      <c r="D239" s="141"/>
      <c r="E239" s="141"/>
      <c r="F239" s="141"/>
      <c r="G239" s="35"/>
      <c r="H239" s="36"/>
      <c r="I239" s="37"/>
    </row>
    <row r="240" spans="1:15" ht="15" customHeight="1" thickBot="1" x14ac:dyDescent="0.25">
      <c r="A240" s="113"/>
      <c r="B240" s="113"/>
      <c r="C240" s="113"/>
      <c r="D240" s="113"/>
      <c r="E240" s="113"/>
      <c r="F240" s="113"/>
      <c r="G240" s="35"/>
      <c r="H240" s="36"/>
      <c r="I240" s="37"/>
    </row>
    <row r="241" spans="1:15" ht="15" customHeight="1" x14ac:dyDescent="0.2">
      <c r="G241" s="35"/>
      <c r="H241" s="36"/>
      <c r="I241" s="37"/>
    </row>
    <row r="242" spans="1:15" ht="15" customHeight="1" x14ac:dyDescent="0.2">
      <c r="A242" s="107" t="s">
        <v>34</v>
      </c>
      <c r="B242" s="108" t="s">
        <v>35</v>
      </c>
      <c r="C242" s="108" t="s">
        <v>55</v>
      </c>
      <c r="D242" s="107" t="s">
        <v>84</v>
      </c>
      <c r="E242" s="108" t="s">
        <v>37</v>
      </c>
      <c r="F242" s="107" t="s">
        <v>36</v>
      </c>
      <c r="G242" s="35"/>
      <c r="H242" s="36"/>
      <c r="I242" s="37"/>
    </row>
    <row r="243" spans="1:15" ht="15" customHeight="1" x14ac:dyDescent="0.2">
      <c r="A243" s="107"/>
      <c r="B243" s="108"/>
      <c r="C243" s="108"/>
      <c r="D243" s="107"/>
      <c r="E243" s="108"/>
      <c r="F243" s="107"/>
      <c r="G243" s="35"/>
      <c r="H243" s="36"/>
      <c r="I243" s="37"/>
    </row>
    <row r="244" spans="1:15" ht="15" customHeight="1" x14ac:dyDescent="0.2">
      <c r="A244" s="109" t="s">
        <v>40</v>
      </c>
      <c r="B244" s="110">
        <v>240</v>
      </c>
      <c r="C244" s="110">
        <v>1039</v>
      </c>
      <c r="D244" s="110">
        <v>12</v>
      </c>
      <c r="E244" s="110">
        <v>156</v>
      </c>
      <c r="F244" s="110">
        <v>358</v>
      </c>
      <c r="G244" s="35"/>
      <c r="H244" s="36"/>
      <c r="I244" s="37"/>
    </row>
    <row r="245" spans="1:15" ht="15" customHeight="1" x14ac:dyDescent="0.2">
      <c r="A245" s="104"/>
      <c r="B245" s="106"/>
      <c r="C245" s="106"/>
      <c r="D245" s="106"/>
      <c r="E245" s="106"/>
      <c r="F245" s="106"/>
      <c r="G245" s="35"/>
      <c r="H245" s="36"/>
      <c r="I245" s="37"/>
    </row>
    <row r="246" spans="1:15" ht="15" customHeight="1" x14ac:dyDescent="0.2">
      <c r="A246" s="104" t="s">
        <v>56</v>
      </c>
      <c r="B246" s="105">
        <v>1294</v>
      </c>
      <c r="C246" s="105">
        <v>336</v>
      </c>
      <c r="D246" s="105">
        <v>90</v>
      </c>
      <c r="E246" s="105">
        <v>51</v>
      </c>
      <c r="F246" s="105">
        <v>34</v>
      </c>
      <c r="G246" s="35"/>
      <c r="H246" s="36"/>
      <c r="I246" s="37"/>
    </row>
    <row r="247" spans="1:15" ht="15" customHeight="1" x14ac:dyDescent="0.2">
      <c r="A247" s="104"/>
      <c r="B247" s="106"/>
      <c r="C247" s="106"/>
      <c r="D247" s="106"/>
      <c r="E247" s="106"/>
      <c r="F247" s="106"/>
      <c r="G247" s="35"/>
      <c r="H247" s="36"/>
      <c r="I247" s="37"/>
    </row>
    <row r="248" spans="1:15" ht="15" customHeight="1" x14ac:dyDescent="0.2">
      <c r="A248" s="104" t="s">
        <v>41</v>
      </c>
      <c r="B248" s="105">
        <v>1733</v>
      </c>
      <c r="C248" s="105">
        <v>51</v>
      </c>
      <c r="D248" s="105">
        <v>4</v>
      </c>
      <c r="E248" s="105">
        <v>6</v>
      </c>
      <c r="F248" s="105">
        <v>11</v>
      </c>
      <c r="G248" s="35"/>
      <c r="H248" s="36"/>
      <c r="I248" s="37"/>
    </row>
    <row r="249" spans="1:15" ht="15" customHeight="1" x14ac:dyDescent="0.2">
      <c r="A249" s="104"/>
      <c r="B249" s="106"/>
      <c r="C249" s="106"/>
      <c r="D249" s="106"/>
      <c r="E249" s="106"/>
      <c r="F249" s="106"/>
      <c r="G249" s="35"/>
      <c r="H249" s="36"/>
      <c r="I249" s="37"/>
    </row>
    <row r="250" spans="1:15" ht="15" customHeight="1" x14ac:dyDescent="0.2">
      <c r="A250" s="130" t="s">
        <v>57</v>
      </c>
      <c r="B250" s="105">
        <v>1755</v>
      </c>
      <c r="C250" s="105">
        <v>38</v>
      </c>
      <c r="D250" s="105">
        <v>3</v>
      </c>
      <c r="E250" s="105">
        <v>6</v>
      </c>
      <c r="F250" s="105">
        <v>3</v>
      </c>
      <c r="G250" s="35"/>
      <c r="H250" s="36"/>
      <c r="I250" s="37"/>
    </row>
    <row r="251" spans="1:15" ht="15" customHeight="1" x14ac:dyDescent="0.2">
      <c r="A251" s="130"/>
      <c r="B251" s="106"/>
      <c r="C251" s="106"/>
      <c r="D251" s="106"/>
      <c r="E251" s="106"/>
      <c r="F251" s="106"/>
    </row>
    <row r="253" spans="1:15" ht="29.25" customHeight="1" thickBot="1" x14ac:dyDescent="0.25">
      <c r="A253" s="113" t="s">
        <v>106</v>
      </c>
      <c r="B253" s="113"/>
      <c r="C253" s="113"/>
      <c r="D253" s="113"/>
      <c r="E253" s="113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5" spans="1:15" ht="15" customHeight="1" x14ac:dyDescent="0.2">
      <c r="A255" s="49" t="s">
        <v>3</v>
      </c>
      <c r="B255" s="58">
        <v>2017</v>
      </c>
      <c r="C255" s="58">
        <v>2018</v>
      </c>
      <c r="D255" s="107" t="s">
        <v>95</v>
      </c>
      <c r="E255" s="107"/>
    </row>
    <row r="256" spans="1:15" ht="15" customHeight="1" x14ac:dyDescent="0.25">
      <c r="A256" s="11" t="s">
        <v>20</v>
      </c>
      <c r="B256" s="98">
        <v>104</v>
      </c>
      <c r="C256" s="83">
        <v>137</v>
      </c>
      <c r="D256" s="135">
        <f t="shared" ref="D256:D261" si="6">C256/B256-1</f>
        <v>0.31730769230769229</v>
      </c>
      <c r="E256" s="135"/>
    </row>
    <row r="257" spans="1:5" ht="15" customHeight="1" x14ac:dyDescent="0.25">
      <c r="A257" s="13" t="s">
        <v>21</v>
      </c>
      <c r="B257" s="98">
        <v>160</v>
      </c>
      <c r="C257" s="84">
        <v>132</v>
      </c>
      <c r="D257" s="135">
        <f t="shared" si="6"/>
        <v>-0.17500000000000004</v>
      </c>
      <c r="E257" s="135"/>
    </row>
    <row r="258" spans="1:5" ht="15" customHeight="1" x14ac:dyDescent="0.25">
      <c r="A258" s="11" t="s">
        <v>22</v>
      </c>
      <c r="B258" s="98">
        <v>125</v>
      </c>
      <c r="C258" s="83">
        <v>146</v>
      </c>
      <c r="D258" s="135">
        <f t="shared" si="6"/>
        <v>0.16799999999999993</v>
      </c>
      <c r="E258" s="135"/>
    </row>
    <row r="259" spans="1:5" ht="15" customHeight="1" x14ac:dyDescent="0.25">
      <c r="A259" s="13" t="s">
        <v>23</v>
      </c>
      <c r="B259" s="98">
        <v>100</v>
      </c>
      <c r="C259" s="83">
        <v>154</v>
      </c>
      <c r="D259" s="135">
        <f t="shared" si="6"/>
        <v>0.54</v>
      </c>
      <c r="E259" s="135"/>
    </row>
    <row r="260" spans="1:5" ht="15" customHeight="1" x14ac:dyDescent="0.25">
      <c r="A260" s="11" t="s">
        <v>24</v>
      </c>
      <c r="B260" s="98">
        <v>159</v>
      </c>
      <c r="C260" s="83">
        <v>167</v>
      </c>
      <c r="D260" s="135">
        <f t="shared" si="6"/>
        <v>5.031446540880502E-2</v>
      </c>
      <c r="E260" s="135"/>
    </row>
    <row r="261" spans="1:5" ht="15" customHeight="1" x14ac:dyDescent="0.25">
      <c r="A261" s="13" t="s">
        <v>25</v>
      </c>
      <c r="B261" s="98">
        <v>133</v>
      </c>
      <c r="C261" s="83">
        <v>177</v>
      </c>
      <c r="D261" s="135">
        <f t="shared" si="6"/>
        <v>0.33082706766917291</v>
      </c>
      <c r="E261" s="135"/>
    </row>
    <row r="262" spans="1:5" ht="15" customHeight="1" x14ac:dyDescent="0.25">
      <c r="A262" s="11" t="s">
        <v>26</v>
      </c>
      <c r="B262" s="98">
        <v>135</v>
      </c>
      <c r="C262" s="83">
        <v>217</v>
      </c>
      <c r="D262" s="135">
        <f>C262/B262-1</f>
        <v>0.6074074074074074</v>
      </c>
      <c r="E262" s="135"/>
    </row>
    <row r="263" spans="1:5" ht="15" customHeight="1" x14ac:dyDescent="0.25">
      <c r="A263" s="13" t="s">
        <v>27</v>
      </c>
      <c r="B263" s="98">
        <v>164</v>
      </c>
      <c r="C263" s="83">
        <v>174</v>
      </c>
      <c r="D263" s="135">
        <f>C263/B263-1</f>
        <v>6.0975609756097615E-2</v>
      </c>
      <c r="E263" s="135"/>
    </row>
    <row r="264" spans="1:5" ht="15" customHeight="1" x14ac:dyDescent="0.25">
      <c r="A264" s="13" t="s">
        <v>28</v>
      </c>
      <c r="B264" s="98">
        <v>164</v>
      </c>
      <c r="C264" s="83">
        <v>171</v>
      </c>
      <c r="D264" s="135">
        <f>C264/B264-1</f>
        <v>4.2682926829268331E-2</v>
      </c>
      <c r="E264" s="135"/>
    </row>
    <row r="265" spans="1:5" ht="15" customHeight="1" x14ac:dyDescent="0.25">
      <c r="A265" s="13" t="s">
        <v>29</v>
      </c>
      <c r="B265" s="98">
        <v>163</v>
      </c>
      <c r="C265" s="83">
        <v>197</v>
      </c>
      <c r="D265" s="135">
        <f>C265/B265-1</f>
        <v>0.20858895705521463</v>
      </c>
      <c r="E265" s="135"/>
    </row>
    <row r="266" spans="1:5" ht="15" customHeight="1" x14ac:dyDescent="0.25">
      <c r="A266" s="13" t="s">
        <v>30</v>
      </c>
      <c r="B266" s="99">
        <v>152</v>
      </c>
      <c r="C266" s="84">
        <v>133</v>
      </c>
      <c r="D266" s="135">
        <f>C266/B266-1</f>
        <v>-0.125</v>
      </c>
      <c r="E266" s="135"/>
    </row>
    <row r="267" spans="1:5" ht="15" hidden="1" customHeight="1" x14ac:dyDescent="0.25">
      <c r="A267" s="14" t="s">
        <v>31</v>
      </c>
      <c r="B267" s="80"/>
      <c r="C267" s="80"/>
      <c r="D267" s="147"/>
      <c r="E267" s="147"/>
    </row>
    <row r="268" spans="1:5" ht="15" customHeight="1" x14ac:dyDescent="0.2">
      <c r="A268" s="62" t="s">
        <v>13</v>
      </c>
      <c r="B268" s="81">
        <f>SUM(B256:B267)</f>
        <v>1559</v>
      </c>
      <c r="C268" s="81">
        <f>SUM(C256:C267)</f>
        <v>1805</v>
      </c>
      <c r="D268" s="134">
        <f>C268/B268-1</f>
        <v>0.15779345734445149</v>
      </c>
      <c r="E268" s="134"/>
    </row>
    <row r="270" spans="1:5" ht="15" customHeight="1" x14ac:dyDescent="0.2">
      <c r="A270" s="2" t="s">
        <v>80</v>
      </c>
    </row>
    <row r="271" spans="1:5" ht="15" customHeight="1" x14ac:dyDescent="0.2">
      <c r="A271" s="21" t="s">
        <v>54</v>
      </c>
    </row>
    <row r="273" spans="1:15" ht="21.75" customHeight="1" x14ac:dyDescent="0.2">
      <c r="A273" s="144" t="s">
        <v>47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15"/>
      <c r="B274" s="15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ht="21.75" customHeight="1" thickBot="1" x14ac:dyDescent="0.25">
      <c r="A275" s="125" t="s">
        <v>98</v>
      </c>
      <c r="B275" s="126"/>
      <c r="C275" s="126"/>
      <c r="D275" s="126"/>
      <c r="E275" s="126"/>
      <c r="F275" s="127"/>
      <c r="G275" s="7"/>
      <c r="I275" s="125" t="s">
        <v>99</v>
      </c>
      <c r="J275" s="126"/>
      <c r="K275" s="126"/>
      <c r="L275" s="126"/>
      <c r="M275" s="127"/>
      <c r="N275" s="39"/>
    </row>
    <row r="276" spans="1:15" ht="10.5" customHeight="1" x14ac:dyDescent="0.2">
      <c r="A276" s="23"/>
      <c r="B276" s="15"/>
      <c r="C276" s="15"/>
      <c r="D276" s="16"/>
      <c r="E276" s="16"/>
      <c r="F276" s="16"/>
      <c r="G276" s="40"/>
      <c r="H276" s="16"/>
      <c r="I276" s="16"/>
      <c r="J276" s="16"/>
      <c r="K276" s="16"/>
      <c r="L276" s="16"/>
      <c r="M276" s="16"/>
      <c r="N276" s="16"/>
      <c r="O276" s="16"/>
    </row>
    <row r="277" spans="1:15" ht="45.75" customHeight="1" x14ac:dyDescent="0.2">
      <c r="A277" s="29" t="s">
        <v>10</v>
      </c>
      <c r="B277" s="58" t="s">
        <v>13</v>
      </c>
      <c r="C277" s="59" t="s">
        <v>48</v>
      </c>
      <c r="D277" s="59" t="s">
        <v>49</v>
      </c>
      <c r="E277" s="59" t="s">
        <v>50</v>
      </c>
      <c r="F277" s="41" t="s">
        <v>51</v>
      </c>
      <c r="G277" s="42"/>
      <c r="I277" s="29" t="s">
        <v>10</v>
      </c>
      <c r="J277" s="58" t="s">
        <v>13</v>
      </c>
      <c r="K277" s="59" t="s">
        <v>92</v>
      </c>
      <c r="L277" s="59" t="s">
        <v>94</v>
      </c>
      <c r="M277" s="41" t="s">
        <v>93</v>
      </c>
      <c r="N277" s="42"/>
    </row>
    <row r="278" spans="1:15" ht="14.25" customHeight="1" x14ac:dyDescent="0.25">
      <c r="A278" s="26" t="s">
        <v>20</v>
      </c>
      <c r="B278" s="88">
        <f t="shared" ref="B278:B288" si="7">SUM(C278:F278)</f>
        <v>3083</v>
      </c>
      <c r="C278" s="77">
        <v>137</v>
      </c>
      <c r="D278" s="77">
        <v>469</v>
      </c>
      <c r="E278" s="77">
        <v>444</v>
      </c>
      <c r="F278" s="77">
        <v>2033</v>
      </c>
      <c r="G278" s="43"/>
      <c r="I278" s="26" t="s">
        <v>20</v>
      </c>
      <c r="J278" s="100">
        <f t="shared" ref="J278:J288" si="8">SUM(K278:M278)</f>
        <v>3083</v>
      </c>
      <c r="K278" s="77">
        <v>1381</v>
      </c>
      <c r="L278" s="77">
        <v>564</v>
      </c>
      <c r="M278" s="77">
        <v>1138</v>
      </c>
      <c r="N278" s="43"/>
    </row>
    <row r="279" spans="1:15" ht="14.25" customHeight="1" x14ac:dyDescent="0.25">
      <c r="A279" s="27" t="s">
        <v>21</v>
      </c>
      <c r="B279" s="88">
        <f t="shared" si="7"/>
        <v>3261</v>
      </c>
      <c r="C279" s="78">
        <v>125</v>
      </c>
      <c r="D279" s="78">
        <v>807</v>
      </c>
      <c r="E279" s="78">
        <v>467</v>
      </c>
      <c r="F279" s="78">
        <v>1862</v>
      </c>
      <c r="G279" s="43"/>
      <c r="I279" s="27" t="s">
        <v>21</v>
      </c>
      <c r="J279" s="100">
        <f t="shared" si="8"/>
        <v>3261</v>
      </c>
      <c r="K279" s="78">
        <v>1391</v>
      </c>
      <c r="L279" s="78">
        <v>620</v>
      </c>
      <c r="M279" s="78">
        <v>1250</v>
      </c>
      <c r="N279" s="43"/>
    </row>
    <row r="280" spans="1:15" ht="14.25" customHeight="1" x14ac:dyDescent="0.25">
      <c r="A280" s="27" t="s">
        <v>22</v>
      </c>
      <c r="B280" s="88">
        <f t="shared" si="7"/>
        <v>3413</v>
      </c>
      <c r="C280" s="78">
        <v>146</v>
      </c>
      <c r="D280" s="78">
        <v>849</v>
      </c>
      <c r="E280" s="78">
        <v>510</v>
      </c>
      <c r="F280" s="78">
        <v>1908</v>
      </c>
      <c r="G280" s="43"/>
      <c r="I280" s="27" t="s">
        <v>22</v>
      </c>
      <c r="J280" s="100">
        <f t="shared" si="8"/>
        <v>3413</v>
      </c>
      <c r="K280" s="78">
        <v>1479</v>
      </c>
      <c r="L280" s="78">
        <v>721</v>
      </c>
      <c r="M280" s="78">
        <v>1213</v>
      </c>
      <c r="N280" s="43"/>
    </row>
    <row r="281" spans="1:15" ht="14.25" customHeight="1" x14ac:dyDescent="0.25">
      <c r="A281" s="27" t="s">
        <v>23</v>
      </c>
      <c r="B281" s="88">
        <f t="shared" si="7"/>
        <v>3068</v>
      </c>
      <c r="C281" s="78">
        <v>154</v>
      </c>
      <c r="D281" s="78">
        <v>859</v>
      </c>
      <c r="E281" s="78">
        <v>460</v>
      </c>
      <c r="F281" s="78">
        <v>1595</v>
      </c>
      <c r="G281" s="43"/>
      <c r="I281" s="27" t="s">
        <v>23</v>
      </c>
      <c r="J281" s="100">
        <f t="shared" si="8"/>
        <v>3068</v>
      </c>
      <c r="K281" s="78">
        <v>1372</v>
      </c>
      <c r="L281" s="78">
        <v>541</v>
      </c>
      <c r="M281" s="78">
        <v>1155</v>
      </c>
      <c r="N281" s="43"/>
    </row>
    <row r="282" spans="1:15" ht="14.25" customHeight="1" x14ac:dyDescent="0.25">
      <c r="A282" s="27" t="s">
        <v>24</v>
      </c>
      <c r="B282" s="88">
        <f t="shared" si="7"/>
        <v>3509</v>
      </c>
      <c r="C282" s="78">
        <v>161</v>
      </c>
      <c r="D282" s="78">
        <v>900</v>
      </c>
      <c r="E282" s="78">
        <v>474</v>
      </c>
      <c r="F282" s="78">
        <v>1974</v>
      </c>
      <c r="G282" s="43"/>
      <c r="I282" s="27" t="s">
        <v>24</v>
      </c>
      <c r="J282" s="100">
        <f t="shared" si="8"/>
        <v>3509</v>
      </c>
      <c r="K282" s="78">
        <v>1648</v>
      </c>
      <c r="L282" s="78">
        <v>734</v>
      </c>
      <c r="M282" s="78">
        <v>1127</v>
      </c>
      <c r="N282" s="43"/>
    </row>
    <row r="283" spans="1:15" ht="14.25" customHeight="1" x14ac:dyDescent="0.25">
      <c r="A283" s="27" t="s">
        <v>25</v>
      </c>
      <c r="B283" s="88">
        <f t="shared" si="7"/>
        <v>3131</v>
      </c>
      <c r="C283" s="78">
        <v>175</v>
      </c>
      <c r="D283" s="78">
        <v>835</v>
      </c>
      <c r="E283" s="78">
        <v>518</v>
      </c>
      <c r="F283" s="78">
        <v>1603</v>
      </c>
      <c r="G283" s="43"/>
      <c r="I283" s="27" t="s">
        <v>25</v>
      </c>
      <c r="J283" s="100">
        <f t="shared" si="8"/>
        <v>3131</v>
      </c>
      <c r="K283" s="78">
        <v>1422</v>
      </c>
      <c r="L283" s="78">
        <v>714</v>
      </c>
      <c r="M283" s="78">
        <v>995</v>
      </c>
      <c r="N283" s="43"/>
    </row>
    <row r="284" spans="1:15" ht="14.25" customHeight="1" x14ac:dyDescent="0.25">
      <c r="A284" s="27" t="s">
        <v>26</v>
      </c>
      <c r="B284" s="88">
        <f t="shared" si="7"/>
        <v>3512</v>
      </c>
      <c r="C284" s="78">
        <v>217</v>
      </c>
      <c r="D284" s="78">
        <v>959</v>
      </c>
      <c r="E284" s="78">
        <v>635</v>
      </c>
      <c r="F284" s="78">
        <v>1701</v>
      </c>
      <c r="G284" s="43"/>
      <c r="I284" s="27" t="s">
        <v>26</v>
      </c>
      <c r="J284" s="100">
        <f t="shared" si="8"/>
        <v>3512</v>
      </c>
      <c r="K284" s="78">
        <v>1616</v>
      </c>
      <c r="L284" s="78">
        <v>798</v>
      </c>
      <c r="M284" s="78">
        <v>1098</v>
      </c>
      <c r="N284" s="43"/>
    </row>
    <row r="285" spans="1:15" ht="14.25" customHeight="1" x14ac:dyDescent="0.25">
      <c r="A285" s="27" t="s">
        <v>27</v>
      </c>
      <c r="B285" s="88">
        <f t="shared" si="7"/>
        <v>3450</v>
      </c>
      <c r="C285" s="78">
        <v>96</v>
      </c>
      <c r="D285" s="78">
        <v>1006</v>
      </c>
      <c r="E285" s="78">
        <v>539</v>
      </c>
      <c r="F285" s="78">
        <v>1809</v>
      </c>
      <c r="G285" s="43"/>
      <c r="I285" s="27" t="s">
        <v>27</v>
      </c>
      <c r="J285" s="100">
        <f t="shared" si="8"/>
        <v>3450</v>
      </c>
      <c r="K285" s="78">
        <v>1577</v>
      </c>
      <c r="L285" s="78">
        <v>742</v>
      </c>
      <c r="M285" s="78">
        <v>1131</v>
      </c>
      <c r="N285" s="43"/>
    </row>
    <row r="286" spans="1:15" ht="14.25" customHeight="1" x14ac:dyDescent="0.25">
      <c r="A286" s="27" t="s">
        <v>28</v>
      </c>
      <c r="B286" s="88">
        <f t="shared" si="7"/>
        <v>3122</v>
      </c>
      <c r="C286" s="78">
        <v>141</v>
      </c>
      <c r="D286" s="78">
        <v>877</v>
      </c>
      <c r="E286" s="78">
        <v>385</v>
      </c>
      <c r="F286" s="78">
        <v>1719</v>
      </c>
      <c r="G286" s="43"/>
      <c r="I286" s="27" t="s">
        <v>28</v>
      </c>
      <c r="J286" s="100">
        <f t="shared" si="8"/>
        <v>3122</v>
      </c>
      <c r="K286" s="78">
        <v>1373</v>
      </c>
      <c r="L286" s="78">
        <v>788</v>
      </c>
      <c r="M286" s="78">
        <v>961</v>
      </c>
      <c r="N286" s="43"/>
    </row>
    <row r="287" spans="1:15" ht="14.25" customHeight="1" x14ac:dyDescent="0.25">
      <c r="A287" s="27" t="s">
        <v>29</v>
      </c>
      <c r="B287" s="88">
        <f t="shared" si="7"/>
        <v>3500</v>
      </c>
      <c r="C287" s="78">
        <v>197</v>
      </c>
      <c r="D287" s="78">
        <v>961</v>
      </c>
      <c r="E287" s="78">
        <v>648</v>
      </c>
      <c r="F287" s="78">
        <v>1694</v>
      </c>
      <c r="G287" s="43"/>
      <c r="I287" s="27" t="s">
        <v>29</v>
      </c>
      <c r="J287" s="100">
        <f t="shared" si="8"/>
        <v>3500</v>
      </c>
      <c r="K287" s="78">
        <v>1619</v>
      </c>
      <c r="L287" s="78">
        <v>822</v>
      </c>
      <c r="M287" s="78">
        <v>1059</v>
      </c>
      <c r="N287" s="43"/>
    </row>
    <row r="288" spans="1:15" ht="14.25" customHeight="1" x14ac:dyDescent="0.25">
      <c r="A288" s="27" t="s">
        <v>30</v>
      </c>
      <c r="B288" s="88">
        <f t="shared" si="7"/>
        <v>3108</v>
      </c>
      <c r="C288" s="78">
        <v>123</v>
      </c>
      <c r="D288" s="78">
        <v>754</v>
      </c>
      <c r="E288" s="78">
        <v>670</v>
      </c>
      <c r="F288" s="78">
        <v>1561</v>
      </c>
      <c r="G288" s="43"/>
      <c r="I288" s="27" t="s">
        <v>30</v>
      </c>
      <c r="J288" s="100">
        <f t="shared" si="8"/>
        <v>3108</v>
      </c>
      <c r="K288" s="78">
        <v>1380</v>
      </c>
      <c r="L288" s="78">
        <v>918</v>
      </c>
      <c r="M288" s="78">
        <v>810</v>
      </c>
      <c r="N288" s="43"/>
    </row>
    <row r="289" spans="1:14" ht="14.25" hidden="1" customHeight="1" x14ac:dyDescent="0.25">
      <c r="A289" s="30" t="s">
        <v>31</v>
      </c>
      <c r="B289" s="90"/>
      <c r="C289" s="95"/>
      <c r="D289" s="95"/>
      <c r="E289" s="95"/>
      <c r="F289" s="95"/>
      <c r="G289" s="43"/>
      <c r="I289" s="30" t="s">
        <v>31</v>
      </c>
      <c r="J289" s="101"/>
      <c r="K289" s="102"/>
      <c r="L289" s="102"/>
      <c r="M289" s="102"/>
      <c r="N289" s="43"/>
    </row>
    <row r="290" spans="1:14" ht="15" customHeight="1" x14ac:dyDescent="0.25">
      <c r="A290" s="63" t="s">
        <v>13</v>
      </c>
      <c r="B290" s="92">
        <f>SUM(B278:B289)</f>
        <v>36157</v>
      </c>
      <c r="C290" s="92">
        <f>SUM(C278:C289)</f>
        <v>1672</v>
      </c>
      <c r="D290" s="92">
        <f>SUM(D278:D289)</f>
        <v>9276</v>
      </c>
      <c r="E290" s="92">
        <f>SUM(E278:E289)</f>
        <v>5750</v>
      </c>
      <c r="F290" s="92">
        <f>SUM(F278:F289)</f>
        <v>19459</v>
      </c>
      <c r="G290" s="44"/>
      <c r="I290" s="63" t="s">
        <v>13</v>
      </c>
      <c r="J290" s="92">
        <f>SUM(J278:J289)</f>
        <v>36157</v>
      </c>
      <c r="K290" s="92">
        <f>SUM(K278:K289)</f>
        <v>16258</v>
      </c>
      <c r="L290" s="92">
        <f>SUM(L278:L289)</f>
        <v>7962</v>
      </c>
      <c r="M290" s="92">
        <f>SUM(M278:M289)</f>
        <v>11937</v>
      </c>
      <c r="N290" s="44"/>
    </row>
    <row r="291" spans="1:14" ht="15" customHeight="1" thickBot="1" x14ac:dyDescent="0.3">
      <c r="A291" s="65" t="s">
        <v>32</v>
      </c>
      <c r="B291" s="69">
        <f>SUM(C291:F291)</f>
        <v>1</v>
      </c>
      <c r="C291" s="69">
        <f>IF($B$290=0,"",C290/$B$290)</f>
        <v>4.6242774566473986E-2</v>
      </c>
      <c r="D291" s="69">
        <f>IF($B$290=0,"",D290/$B$290)</f>
        <v>0.25654783306137124</v>
      </c>
      <c r="E291" s="69">
        <f>IF($B$290=0,"",E290/$B$290)</f>
        <v>0.15902868047680946</v>
      </c>
      <c r="F291" s="69">
        <f>IF($B$290=0,"",F290/$B$290)</f>
        <v>0.53818071189534533</v>
      </c>
      <c r="G291" s="45"/>
      <c r="I291" s="65" t="s">
        <v>32</v>
      </c>
      <c r="J291" s="69">
        <f>SUM(K291:N291)</f>
        <v>1</v>
      </c>
      <c r="K291" s="69">
        <f>+K290/$J$290</f>
        <v>0.44965013690295103</v>
      </c>
      <c r="L291" s="69">
        <f>+L290/$J$290</f>
        <v>0.22020632242719251</v>
      </c>
      <c r="M291" s="69">
        <f>+M290/$J$290</f>
        <v>0.33014354066985646</v>
      </c>
      <c r="N291" s="45"/>
    </row>
    <row r="293" spans="1:14" ht="11.25" customHeight="1" x14ac:dyDescent="0.2"/>
    <row r="294" spans="1:14" ht="21.75" customHeight="1" thickBot="1" x14ac:dyDescent="0.25">
      <c r="A294" s="131" t="s">
        <v>107</v>
      </c>
      <c r="B294" s="132"/>
      <c r="C294" s="132"/>
      <c r="D294" s="132"/>
      <c r="E294" s="132"/>
      <c r="F294" s="133"/>
      <c r="G294" s="74"/>
      <c r="H294" s="74"/>
      <c r="I294" s="74"/>
    </row>
    <row r="296" spans="1:14" ht="15" customHeight="1" x14ac:dyDescent="0.2">
      <c r="A296" s="112" t="s">
        <v>79</v>
      </c>
      <c r="B296" s="112"/>
      <c r="C296" s="112"/>
      <c r="D296" s="112"/>
      <c r="E296" s="60" t="s">
        <v>13</v>
      </c>
      <c r="F296" s="41" t="s">
        <v>48</v>
      </c>
      <c r="G296" s="41" t="s">
        <v>49</v>
      </c>
      <c r="H296" s="61" t="s">
        <v>50</v>
      </c>
      <c r="I296" s="41" t="s">
        <v>86</v>
      </c>
    </row>
    <row r="297" spans="1:14" ht="13.5" customHeight="1" x14ac:dyDescent="0.25">
      <c r="A297" s="46" t="s">
        <v>60</v>
      </c>
      <c r="B297" s="46"/>
      <c r="C297" s="46"/>
      <c r="D297" s="46"/>
      <c r="E297" s="88">
        <f>SUM(F297:I297)</f>
        <v>1805</v>
      </c>
      <c r="F297" s="77">
        <v>1672</v>
      </c>
      <c r="G297" s="77">
        <v>103</v>
      </c>
      <c r="H297" s="77">
        <v>0</v>
      </c>
      <c r="I297" s="77">
        <v>30</v>
      </c>
    </row>
    <row r="298" spans="1:14" ht="13.5" customHeight="1" x14ac:dyDescent="0.25">
      <c r="A298" s="47" t="s">
        <v>61</v>
      </c>
      <c r="B298" s="47"/>
      <c r="C298" s="47"/>
      <c r="D298" s="47"/>
      <c r="E298" s="89">
        <f>SUM(F298:I298)</f>
        <v>1805</v>
      </c>
      <c r="F298" s="78">
        <v>0</v>
      </c>
      <c r="G298" s="78">
        <v>1740</v>
      </c>
      <c r="H298" s="78">
        <v>0</v>
      </c>
      <c r="I298" s="78">
        <v>65</v>
      </c>
    </row>
    <row r="299" spans="1:14" ht="13.5" customHeight="1" x14ac:dyDescent="0.25">
      <c r="A299" s="47" t="s">
        <v>62</v>
      </c>
      <c r="B299" s="47"/>
      <c r="C299" s="47"/>
      <c r="D299" s="47"/>
      <c r="E299" s="89">
        <f t="shared" ref="E299:E316" si="9">SUM(F299:I299)</f>
        <v>3588</v>
      </c>
      <c r="F299" s="78">
        <v>0</v>
      </c>
      <c r="G299" s="78">
        <v>3588</v>
      </c>
      <c r="H299" s="78">
        <v>0</v>
      </c>
      <c r="I299" s="78">
        <v>0</v>
      </c>
    </row>
    <row r="300" spans="1:14" ht="13.5" customHeight="1" x14ac:dyDescent="0.25">
      <c r="A300" s="47" t="s">
        <v>52</v>
      </c>
      <c r="B300" s="47"/>
      <c r="C300" s="47"/>
      <c r="D300" s="47"/>
      <c r="E300" s="89">
        <f t="shared" si="9"/>
        <v>3049</v>
      </c>
      <c r="F300" s="78">
        <v>0</v>
      </c>
      <c r="G300" s="78">
        <v>2033</v>
      </c>
      <c r="H300" s="78">
        <v>880</v>
      </c>
      <c r="I300" s="78">
        <v>136</v>
      </c>
    </row>
    <row r="301" spans="1:14" ht="13.5" customHeight="1" x14ac:dyDescent="0.25">
      <c r="A301" s="47" t="s">
        <v>63</v>
      </c>
      <c r="B301" s="47"/>
      <c r="C301" s="47"/>
      <c r="D301" s="47"/>
      <c r="E301" s="89">
        <f t="shared" si="9"/>
        <v>1806</v>
      </c>
      <c r="F301" s="78">
        <v>0</v>
      </c>
      <c r="G301" s="78">
        <v>56</v>
      </c>
      <c r="H301" s="78">
        <v>1603</v>
      </c>
      <c r="I301" s="78">
        <v>147</v>
      </c>
    </row>
    <row r="302" spans="1:14" ht="13.5" customHeight="1" x14ac:dyDescent="0.25">
      <c r="A302" s="47" t="s">
        <v>64</v>
      </c>
      <c r="B302" s="47"/>
      <c r="C302" s="47"/>
      <c r="D302" s="47"/>
      <c r="E302" s="89">
        <f t="shared" si="9"/>
        <v>921</v>
      </c>
      <c r="F302" s="78">
        <v>0</v>
      </c>
      <c r="G302" s="78">
        <v>0</v>
      </c>
      <c r="H302" s="78">
        <v>921</v>
      </c>
      <c r="I302" s="78">
        <v>0</v>
      </c>
    </row>
    <row r="303" spans="1:14" ht="13.5" customHeight="1" x14ac:dyDescent="0.25">
      <c r="A303" s="47" t="s">
        <v>65</v>
      </c>
      <c r="B303" s="47"/>
      <c r="C303" s="47"/>
      <c r="D303" s="47"/>
      <c r="E303" s="89">
        <f t="shared" si="9"/>
        <v>545</v>
      </c>
      <c r="F303" s="78">
        <v>0</v>
      </c>
      <c r="G303" s="78">
        <v>1</v>
      </c>
      <c r="H303" s="78">
        <v>543</v>
      </c>
      <c r="I303" s="78">
        <v>1</v>
      </c>
    </row>
    <row r="304" spans="1:14" ht="13.5" customHeight="1" x14ac:dyDescent="0.25">
      <c r="A304" s="47" t="s">
        <v>66</v>
      </c>
      <c r="B304" s="47"/>
      <c r="C304" s="47"/>
      <c r="D304" s="47"/>
      <c r="E304" s="89">
        <f t="shared" si="9"/>
        <v>707</v>
      </c>
      <c r="F304" s="78">
        <v>0</v>
      </c>
      <c r="G304" s="78">
        <v>0</v>
      </c>
      <c r="H304" s="78">
        <v>707</v>
      </c>
      <c r="I304" s="78">
        <v>0</v>
      </c>
    </row>
    <row r="305" spans="1:9" ht="13.5" customHeight="1" x14ac:dyDescent="0.25">
      <c r="A305" s="47" t="s">
        <v>67</v>
      </c>
      <c r="B305" s="47"/>
      <c r="C305" s="47"/>
      <c r="D305" s="47"/>
      <c r="E305" s="89">
        <f t="shared" si="9"/>
        <v>1371</v>
      </c>
      <c r="F305" s="78">
        <v>0</v>
      </c>
      <c r="G305" s="78">
        <v>1371</v>
      </c>
      <c r="H305" s="78">
        <v>0</v>
      </c>
      <c r="I305" s="78">
        <v>0</v>
      </c>
    </row>
    <row r="306" spans="1:9" ht="13.5" customHeight="1" x14ac:dyDescent="0.25">
      <c r="A306" s="47" t="s">
        <v>68</v>
      </c>
      <c r="B306" s="47"/>
      <c r="C306" s="47"/>
      <c r="D306" s="47"/>
      <c r="E306" s="89">
        <f t="shared" si="9"/>
        <v>807</v>
      </c>
      <c r="F306" s="78">
        <v>0</v>
      </c>
      <c r="G306" s="78">
        <v>0</v>
      </c>
      <c r="H306" s="78">
        <v>807</v>
      </c>
      <c r="I306" s="78">
        <v>0</v>
      </c>
    </row>
    <row r="307" spans="1:9" ht="13.5" customHeight="1" x14ac:dyDescent="0.25">
      <c r="A307" s="47" t="s">
        <v>69</v>
      </c>
      <c r="B307" s="47"/>
      <c r="C307" s="47"/>
      <c r="D307" s="47"/>
      <c r="E307" s="89">
        <f t="shared" si="9"/>
        <v>1804</v>
      </c>
      <c r="F307" s="78">
        <v>0</v>
      </c>
      <c r="G307" s="78">
        <v>0</v>
      </c>
      <c r="H307" s="78">
        <v>0</v>
      </c>
      <c r="I307" s="78">
        <v>1804</v>
      </c>
    </row>
    <row r="308" spans="1:9" ht="13.5" customHeight="1" x14ac:dyDescent="0.25">
      <c r="A308" s="47" t="s">
        <v>70</v>
      </c>
      <c r="B308" s="47"/>
      <c r="C308" s="47"/>
      <c r="D308" s="47"/>
      <c r="E308" s="89">
        <f t="shared" si="9"/>
        <v>806</v>
      </c>
      <c r="F308" s="78">
        <v>0</v>
      </c>
      <c r="G308" s="78">
        <v>0</v>
      </c>
      <c r="H308" s="78">
        <v>0</v>
      </c>
      <c r="I308" s="78">
        <v>806</v>
      </c>
    </row>
    <row r="309" spans="1:9" ht="13.5" customHeight="1" x14ac:dyDescent="0.25">
      <c r="A309" s="47" t="s">
        <v>71</v>
      </c>
      <c r="B309" s="47"/>
      <c r="C309" s="47"/>
      <c r="D309" s="47"/>
      <c r="E309" s="89">
        <f t="shared" si="9"/>
        <v>919</v>
      </c>
      <c r="F309" s="78">
        <v>0</v>
      </c>
      <c r="G309" s="78">
        <v>0</v>
      </c>
      <c r="H309" s="78">
        <v>0</v>
      </c>
      <c r="I309" s="78">
        <v>919</v>
      </c>
    </row>
    <row r="310" spans="1:9" ht="13.5" customHeight="1" x14ac:dyDescent="0.25">
      <c r="A310" s="47" t="s">
        <v>72</v>
      </c>
      <c r="B310" s="47"/>
      <c r="C310" s="47"/>
      <c r="D310" s="47"/>
      <c r="E310" s="89">
        <f t="shared" si="9"/>
        <v>711</v>
      </c>
      <c r="F310" s="78">
        <v>0</v>
      </c>
      <c r="G310" s="78">
        <v>0</v>
      </c>
      <c r="H310" s="78">
        <v>0</v>
      </c>
      <c r="I310" s="78">
        <v>711</v>
      </c>
    </row>
    <row r="311" spans="1:9" ht="13.5" customHeight="1" x14ac:dyDescent="0.25">
      <c r="A311" s="47" t="s">
        <v>73</v>
      </c>
      <c r="B311" s="47"/>
      <c r="C311" s="47"/>
      <c r="D311" s="47"/>
      <c r="E311" s="89">
        <f t="shared" si="9"/>
        <v>208</v>
      </c>
      <c r="F311" s="78">
        <v>0</v>
      </c>
      <c r="G311" s="78">
        <v>133</v>
      </c>
      <c r="H311" s="78">
        <v>75</v>
      </c>
      <c r="I311" s="78">
        <v>0</v>
      </c>
    </row>
    <row r="312" spans="1:9" ht="13.5" customHeight="1" x14ac:dyDescent="0.25">
      <c r="A312" s="47" t="s">
        <v>74</v>
      </c>
      <c r="B312" s="47"/>
      <c r="C312" s="47"/>
      <c r="D312" s="47"/>
      <c r="E312" s="89">
        <f t="shared" si="9"/>
        <v>10217</v>
      </c>
      <c r="F312" s="78">
        <v>0</v>
      </c>
      <c r="G312" s="78">
        <v>0</v>
      </c>
      <c r="H312" s="78">
        <v>0</v>
      </c>
      <c r="I312" s="78">
        <v>10217</v>
      </c>
    </row>
    <row r="313" spans="1:9" ht="13.5" customHeight="1" x14ac:dyDescent="0.25">
      <c r="A313" s="47" t="s">
        <v>75</v>
      </c>
      <c r="B313" s="47"/>
      <c r="C313" s="47"/>
      <c r="D313" s="47"/>
      <c r="E313" s="89">
        <f t="shared" si="9"/>
        <v>2024</v>
      </c>
      <c r="F313" s="78">
        <v>0</v>
      </c>
      <c r="G313" s="78">
        <v>1</v>
      </c>
      <c r="H313" s="78">
        <v>8</v>
      </c>
      <c r="I313" s="78">
        <v>2015</v>
      </c>
    </row>
    <row r="314" spans="1:9" ht="13.5" customHeight="1" x14ac:dyDescent="0.25">
      <c r="A314" s="47" t="s">
        <v>76</v>
      </c>
      <c r="B314" s="47"/>
      <c r="C314" s="47"/>
      <c r="D314" s="47"/>
      <c r="E314" s="89">
        <f t="shared" si="9"/>
        <v>39</v>
      </c>
      <c r="F314" s="78">
        <v>0</v>
      </c>
      <c r="G314" s="78">
        <v>0</v>
      </c>
      <c r="H314" s="78">
        <v>36</v>
      </c>
      <c r="I314" s="78">
        <v>3</v>
      </c>
    </row>
    <row r="315" spans="1:9" ht="13.5" customHeight="1" x14ac:dyDescent="0.25">
      <c r="A315" s="47" t="s">
        <v>77</v>
      </c>
      <c r="B315" s="47"/>
      <c r="C315" s="47"/>
      <c r="D315" s="47"/>
      <c r="E315" s="89">
        <f t="shared" si="9"/>
        <v>439</v>
      </c>
      <c r="F315" s="78">
        <v>0</v>
      </c>
      <c r="G315" s="78">
        <v>0</v>
      </c>
      <c r="H315" s="78">
        <v>0</v>
      </c>
      <c r="I315" s="78">
        <v>439</v>
      </c>
    </row>
    <row r="316" spans="1:9" ht="13.5" customHeight="1" x14ac:dyDescent="0.25">
      <c r="A316" s="47" t="s">
        <v>78</v>
      </c>
      <c r="B316" s="47"/>
      <c r="C316" s="47"/>
      <c r="D316" s="47"/>
      <c r="E316" s="89">
        <f t="shared" si="9"/>
        <v>121</v>
      </c>
      <c r="F316" s="78">
        <v>0</v>
      </c>
      <c r="G316" s="78">
        <v>39</v>
      </c>
      <c r="H316" s="78">
        <v>0</v>
      </c>
      <c r="I316" s="78">
        <v>82</v>
      </c>
    </row>
    <row r="317" spans="1:9" ht="13.5" customHeight="1" x14ac:dyDescent="0.25">
      <c r="A317" s="48" t="s">
        <v>53</v>
      </c>
      <c r="B317" s="48"/>
      <c r="C317" s="48"/>
      <c r="D317" s="48"/>
      <c r="E317" s="90">
        <f>SUM(F317:I317)</f>
        <v>2465</v>
      </c>
      <c r="F317" s="95">
        <v>0</v>
      </c>
      <c r="G317" s="95">
        <v>211</v>
      </c>
      <c r="H317" s="95">
        <v>170</v>
      </c>
      <c r="I317" s="95">
        <v>2084</v>
      </c>
    </row>
    <row r="318" spans="1:9" ht="13.5" customHeight="1" x14ac:dyDescent="0.25">
      <c r="A318" s="63" t="s">
        <v>13</v>
      </c>
      <c r="B318" s="67"/>
      <c r="C318" s="67"/>
      <c r="D318" s="67"/>
      <c r="E318" s="92">
        <f>SUM(E297:E317)</f>
        <v>36157</v>
      </c>
      <c r="F318" s="92">
        <f>SUM(F297:F317)</f>
        <v>1672</v>
      </c>
      <c r="G318" s="92">
        <f>SUM(G297:G317)</f>
        <v>9276</v>
      </c>
      <c r="H318" s="92">
        <f>SUM(H297:H317)</f>
        <v>5750</v>
      </c>
      <c r="I318" s="92">
        <f>SUM(I297:I317)</f>
        <v>19459</v>
      </c>
    </row>
    <row r="319" spans="1:9" ht="15" customHeight="1" thickBot="1" x14ac:dyDescent="0.3">
      <c r="A319" s="65" t="s">
        <v>32</v>
      </c>
      <c r="B319" s="69"/>
      <c r="C319" s="69"/>
      <c r="D319" s="69"/>
      <c r="E319" s="69">
        <f>SUM(F319:I319)</f>
        <v>1</v>
      </c>
      <c r="F319" s="69">
        <f>IF($E$318=0,"",F318/$E$318)</f>
        <v>4.6242774566473986E-2</v>
      </c>
      <c r="G319" s="65">
        <f>IF($E$318=0,"",G318/$E$318)</f>
        <v>0.25654783306137124</v>
      </c>
      <c r="H319" s="69">
        <f>IF($E$318=0,"",H318/$E$318)</f>
        <v>0.15902868047680946</v>
      </c>
      <c r="I319" s="69">
        <f>IF($E$318=0,"",I318/$E$318)</f>
        <v>0.53818071189534533</v>
      </c>
    </row>
    <row r="321" spans="1:1" ht="9" customHeight="1" x14ac:dyDescent="0.2">
      <c r="A321" s="2" t="s">
        <v>80</v>
      </c>
    </row>
    <row r="322" spans="1:1" ht="12.75" x14ac:dyDescent="0.2">
      <c r="A322" s="21" t="s">
        <v>54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73:O273"/>
    <mergeCell ref="A275:F275"/>
    <mergeCell ref="F244:F245"/>
    <mergeCell ref="E244:E245"/>
    <mergeCell ref="D264:E264"/>
    <mergeCell ref="D262:E262"/>
    <mergeCell ref="D258:E258"/>
    <mergeCell ref="D267:E267"/>
    <mergeCell ref="D266:E266"/>
    <mergeCell ref="D265:E265"/>
    <mergeCell ref="D259:E259"/>
    <mergeCell ref="D260:E260"/>
    <mergeCell ref="D263:E263"/>
    <mergeCell ref="D261:E261"/>
    <mergeCell ref="I229:I233"/>
    <mergeCell ref="A227:E228"/>
    <mergeCell ref="H229:H233"/>
    <mergeCell ref="A181:E182"/>
    <mergeCell ref="B248:B249"/>
    <mergeCell ref="D248:D249"/>
    <mergeCell ref="C248:C249"/>
    <mergeCell ref="D244:D245"/>
    <mergeCell ref="A248:A249"/>
    <mergeCell ref="E248:E249"/>
    <mergeCell ref="B232:E232"/>
    <mergeCell ref="B233:E233"/>
    <mergeCell ref="A239:F240"/>
    <mergeCell ref="B234:E234"/>
    <mergeCell ref="B229:E229"/>
    <mergeCell ref="B238:E238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A294:F294"/>
    <mergeCell ref="D250:D251"/>
    <mergeCell ref="E250:E251"/>
    <mergeCell ref="D268:E268"/>
    <mergeCell ref="D255:E255"/>
    <mergeCell ref="D256:E256"/>
    <mergeCell ref="D257:E257"/>
    <mergeCell ref="N1:O1"/>
    <mergeCell ref="A120:O120"/>
    <mergeCell ref="A121:O121"/>
    <mergeCell ref="A1:L1"/>
    <mergeCell ref="H227:H228"/>
    <mergeCell ref="A123:E123"/>
    <mergeCell ref="A141:E141"/>
    <mergeCell ref="F141:H141"/>
    <mergeCell ref="B164:B165"/>
    <mergeCell ref="F227:G227"/>
    <mergeCell ref="A164:A165"/>
    <mergeCell ref="I227:I228"/>
    <mergeCell ref="B143:B144"/>
    <mergeCell ref="C184:E184"/>
    <mergeCell ref="B184:B185"/>
    <mergeCell ref="A184:A185"/>
    <mergeCell ref="B230:E230"/>
    <mergeCell ref="A229:A233"/>
    <mergeCell ref="B231:E231"/>
    <mergeCell ref="E246:E247"/>
    <mergeCell ref="D246:D247"/>
    <mergeCell ref="C164:D164"/>
    <mergeCell ref="C143:H143"/>
    <mergeCell ref="A143:A144"/>
    <mergeCell ref="A225:I225"/>
    <mergeCell ref="A162:D162"/>
    <mergeCell ref="H235:I236"/>
    <mergeCell ref="A246:A247"/>
    <mergeCell ref="B246:B247"/>
    <mergeCell ref="C246:C247"/>
    <mergeCell ref="F246:F247"/>
    <mergeCell ref="F242:F243"/>
    <mergeCell ref="E242:E243"/>
    <mergeCell ref="D242:D243"/>
    <mergeCell ref="A244:A245"/>
    <mergeCell ref="B244:B245"/>
    <mergeCell ref="C244:C245"/>
    <mergeCell ref="C242:C243"/>
    <mergeCell ref="A242:A243"/>
    <mergeCell ref="B242:B243"/>
    <mergeCell ref="A235:E235"/>
  </mergeCells>
  <printOptions horizontalCentered="1"/>
  <pageMargins left="0.59055118110236227" right="0.35433070866141736" top="0.59055118110236227" bottom="0.43307086614173229" header="0.31496062992125984" footer="0.23622047244094491"/>
  <pageSetup paperSize="9" scale="57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ignoredErrors>
    <ignoredError sqref="B290 B198 E3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2018-12-14T23:06:39Z</dcterms:modified>
</cp:coreProperties>
</file>