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630" activeTab="2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'4.1.1'!$A$1:$R$62</definedName>
    <definedName name="_xlnm.Print_Area" localSheetId="1">'4.1.2 - 4.1.3 - 4.1.4'!$A$1:$L$88</definedName>
    <definedName name="_xlnm.Print_Area" localSheetId="2">'4.1.5'!$A$1:$R$56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4" i="4" l="1"/>
  <c r="R23" i="4"/>
  <c r="R21" i="4"/>
  <c r="R22" i="4" s="1"/>
  <c r="C25" i="2" l="1"/>
  <c r="B25" i="2"/>
  <c r="K24" i="2"/>
  <c r="I24" i="2"/>
  <c r="E24" i="2"/>
  <c r="C24" i="2"/>
  <c r="R23" i="1"/>
  <c r="R22" i="1"/>
  <c r="R24" i="1"/>
  <c r="R21" i="1" l="1"/>
  <c r="G53" i="2" l="1"/>
  <c r="E53" i="2"/>
  <c r="C53" i="2"/>
  <c r="Q23" i="1"/>
  <c r="P21" i="1"/>
  <c r="Q21" i="1"/>
  <c r="G82" i="2" l="1"/>
  <c r="E82" i="2"/>
  <c r="C82" i="2"/>
  <c r="B81" i="2"/>
  <c r="I53" i="2"/>
  <c r="B52" i="2"/>
  <c r="D52" i="2" s="1"/>
  <c r="B23" i="2"/>
  <c r="H23" i="2" s="1"/>
  <c r="Q21" i="4"/>
  <c r="Q22" i="1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0" i="2"/>
  <c r="H80" i="2" s="1"/>
  <c r="B51" i="2"/>
  <c r="J51" i="2" s="1"/>
  <c r="P21" i="4"/>
  <c r="P22" i="4" s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79" i="2"/>
  <c r="H79" i="2" s="1"/>
  <c r="D79" i="2"/>
  <c r="B50" i="2"/>
  <c r="F50" i="2" s="1"/>
  <c r="M21" i="1"/>
  <c r="O23" i="1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K21" i="1"/>
  <c r="L21" i="1"/>
  <c r="N21" i="1"/>
  <c r="O21" i="1"/>
  <c r="O22" i="1" s="1"/>
  <c r="K23" i="1"/>
  <c r="L23" i="1"/>
  <c r="M23" i="1"/>
  <c r="N23" i="1"/>
  <c r="E22" i="4"/>
  <c r="D17" i="2"/>
  <c r="L22" i="1" l="1"/>
  <c r="F46" i="2"/>
  <c r="M22" i="1"/>
  <c r="D80" i="2"/>
  <c r="P22" i="1"/>
  <c r="H22" i="4"/>
  <c r="G22" i="1"/>
  <c r="J22" i="4"/>
  <c r="D22" i="1"/>
  <c r="F7" i="2"/>
  <c r="B24" i="2"/>
  <c r="N22" i="1"/>
  <c r="M22" i="4"/>
  <c r="G22" i="4"/>
  <c r="F14" i="2"/>
  <c r="K22" i="1"/>
  <c r="K22" i="4"/>
  <c r="H22" i="1"/>
  <c r="D18" i="2"/>
  <c r="O22" i="4"/>
  <c r="I22" i="4"/>
  <c r="D22" i="4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C22" i="4"/>
  <c r="F51" i="2"/>
  <c r="H10" i="2"/>
  <c r="C22" i="1"/>
  <c r="D77" i="2"/>
  <c r="F68" i="2"/>
  <c r="D11" i="2"/>
  <c r="J10" i="2"/>
  <c r="H37" i="2"/>
  <c r="H51" i="2"/>
  <c r="D8" i="2"/>
  <c r="Q22" i="4"/>
  <c r="F37" i="2"/>
  <c r="J47" i="2"/>
  <c r="I22" i="1"/>
  <c r="F45" i="2"/>
  <c r="F42" i="2"/>
  <c r="L22" i="4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<sst xmlns="http://schemas.openxmlformats.org/spreadsheetml/2006/main" count="109" uniqueCount="55">
  <si>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</si>
  <si>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</si>
  <si>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</si>
  <si>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</si>
  <si>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</si>
  <si>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</si>
  <si>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</si>
  <si>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</si>
  <si>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</si>
  <si>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</si>
  <si>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</si>
  <si>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</si>
  <si>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</si>
  <si>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</si>
  <si>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</si>
  <si>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</si>
  <si>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</si>
  <si>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</si>
  <si>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</si>
  <si>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</si>
  <si>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</si>
  <si>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</si>
  <si>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</si>
  <si>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</si>
  <si>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</si>
  <si>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</si>
  <si>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</si>
  <si>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</si>
  <si>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</si>
  <si>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</si>
  <si>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</si>
  <si>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</si>
  <si>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</si>
  <si>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</si>
  <si>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</si>
  <si>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</si>
  <si>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</si>
  <si>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</si>
  <si>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</si>
  <si>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</si>
  <si>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</si>
  <si>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</si>
  <si>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</si>
  <si>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</si>
  <si>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</si>
  <si>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</si>
  <si>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t>2018 /a</t>
  </si>
  <si>
    <t>TOTAL CASOS ATENDIDOS 2002 - 2018</t>
  </si>
  <si>
    <t>Período: 2002 - 2018</t>
  </si>
  <si>
    <t>TOTAL ACTIVIDADES DE ATENCIÓN 2002 - 2018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</si>
  <si>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</si>
  <si>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</si>
  <si>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-</t>
  </si>
  <si>
    <t>/a Información Preliminar que comprende Enero a Octubre 2018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</si>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</sst>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%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9" fontId="14" fillId="0" borderId="10" xfId="1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166" fontId="14" fillId="0" borderId="10" xfId="12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107840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1824"/>
        <c:axId val="819872384"/>
      </c:lineChart>
      <c:catAx>
        <c:axId val="81987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23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819871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2708620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4624"/>
        <c:axId val="819875184"/>
      </c:lineChart>
      <c:catAx>
        <c:axId val="8198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51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19874624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view="pageBreakPreview" topLeftCell="A4" zoomScale="94" zoomScaleNormal="100" zoomScaleSheetLayoutView="94" workbookViewId="0">
      <selection activeCell="A4" sqref="A4:P4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7" width="8.42578125" style="5" customWidth="1"/>
    <col min="18" max="18" width="10.140625" style="5" customWidth="1"/>
    <col min="19" max="16384" width="11.42578125" style="5"/>
  </cols>
  <sheetData>
    <row r="1" spans="1:18" s="3" customFormat="1" ht="21.75" customHeight="1" x14ac:dyDescent="0.2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8" ht="26.25" customHeight="1" x14ac:dyDescent="0.2">
      <c r="A3" s="85" t="s">
        <v>41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ht="18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88" t="s">
        <v>50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</row>
    <row r="10" spans="1:18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</row>
    <row r="11" spans="1:18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</row>
    <row r="12" spans="1:18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</row>
    <row r="13" spans="1:18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</row>
    <row r="14" spans="1:18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</row>
    <row r="15" spans="1:18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</row>
    <row r="16" spans="1:18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</row>
    <row r="17" spans="1:19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</row>
    <row r="18" spans="1:19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</row>
    <row r="19" spans="1:19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 t="s">
        <v>52</v>
      </c>
    </row>
    <row r="20" spans="1:19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 t="s">
        <v>52</v>
      </c>
    </row>
    <row r="21" spans="1:19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107840</v>
      </c>
    </row>
    <row r="22" spans="1:19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Q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 t="shared" si="3"/>
        <v>0.35182243653382494</v>
      </c>
      <c r="R22" s="19">
        <f>R21/Q21-1</f>
        <v>0.13138264947490996</v>
      </c>
    </row>
    <row r="23" spans="1:19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10784</v>
      </c>
    </row>
    <row r="24" spans="1:19" ht="20.100000000000001" customHeight="1" thickBot="1" x14ac:dyDescent="0.25">
      <c r="A24" s="83" t="s">
        <v>47</v>
      </c>
      <c r="B24" s="83"/>
      <c r="C24" s="83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84"/>
      <c r="O24" s="22"/>
      <c r="P24" s="23"/>
      <c r="Q24" s="24"/>
      <c r="R24" s="24">
        <f>SUM(B21:R21)</f>
        <v>824344</v>
      </c>
    </row>
    <row r="25" spans="1:19" x14ac:dyDescent="0.2">
      <c r="A25" s="25" t="s">
        <v>53</v>
      </c>
    </row>
    <row r="26" spans="1:19" x14ac:dyDescent="0.2">
      <c r="A26" s="25"/>
      <c r="S26" s="26"/>
    </row>
    <row r="27" spans="1:19" x14ac:dyDescent="0.2">
      <c r="A27" s="27"/>
      <c r="S27" s="26"/>
    </row>
    <row r="28" spans="1:19" x14ac:dyDescent="0.2">
      <c r="A28" s="27"/>
      <c r="S28" s="26"/>
    </row>
    <row r="29" spans="1:19" x14ac:dyDescent="0.2">
      <c r="A29" s="27"/>
      <c r="S29" s="26"/>
    </row>
    <row r="30" spans="1:19" x14ac:dyDescent="0.2">
      <c r="A30" s="27"/>
      <c r="S30" s="26"/>
    </row>
    <row r="31" spans="1:19" x14ac:dyDescent="0.2">
      <c r="A31" s="27"/>
      <c r="S31" s="26"/>
    </row>
    <row r="32" spans="1:19" x14ac:dyDescent="0.2">
      <c r="A32" s="27"/>
      <c r="S32" s="26"/>
    </row>
    <row r="33" spans="1:19" x14ac:dyDescent="0.2">
      <c r="A33" s="27"/>
      <c r="S33" s="26"/>
    </row>
    <row r="34" spans="1:19" x14ac:dyDescent="0.2">
      <c r="A34" s="27"/>
      <c r="S34" s="26"/>
    </row>
    <row r="35" spans="1:19" x14ac:dyDescent="0.2">
      <c r="A35" s="27"/>
      <c r="S35" s="26"/>
    </row>
    <row r="36" spans="1:19" x14ac:dyDescent="0.2">
      <c r="A36" s="27"/>
      <c r="S36" s="26"/>
    </row>
    <row r="37" spans="1:19" x14ac:dyDescent="0.2">
      <c r="A37" s="27"/>
      <c r="S37" s="26"/>
    </row>
    <row r="38" spans="1:19" x14ac:dyDescent="0.2">
      <c r="A38" s="27"/>
      <c r="S38" s="26"/>
    </row>
    <row r="39" spans="1:19" x14ac:dyDescent="0.2">
      <c r="A39" s="27"/>
    </row>
    <row r="40" spans="1:19" x14ac:dyDescent="0.2">
      <c r="A40" s="27"/>
    </row>
    <row r="41" spans="1:19" x14ac:dyDescent="0.2">
      <c r="A41" s="27"/>
    </row>
    <row r="42" spans="1:19" x14ac:dyDescent="0.2">
      <c r="A42" s="27"/>
    </row>
    <row r="43" spans="1:19" x14ac:dyDescent="0.2">
      <c r="A43" s="27"/>
    </row>
    <row r="44" spans="1:19" x14ac:dyDescent="0.2">
      <c r="A44" s="27"/>
    </row>
    <row r="45" spans="1:19" x14ac:dyDescent="0.2">
      <c r="A45" s="27"/>
    </row>
    <row r="46" spans="1:19" x14ac:dyDescent="0.2">
      <c r="A46" s="27"/>
    </row>
    <row r="47" spans="1:19" x14ac:dyDescent="0.2">
      <c r="A47" s="27"/>
    </row>
    <row r="48" spans="1:19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view="pageBreakPreview" topLeftCell="A57" zoomScale="122" zoomScaleNormal="100" zoomScaleSheetLayoutView="122" workbookViewId="0">
      <selection activeCell="A58" sqref="A58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31"/>
    </row>
    <row r="3" spans="1:13" ht="18.75" customHeight="1" x14ac:dyDescent="0.2">
      <c r="A3" s="91" t="s">
        <v>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4" t="s">
        <v>26</v>
      </c>
      <c r="B5" s="94" t="s">
        <v>1</v>
      </c>
      <c r="C5" s="98" t="s">
        <v>25</v>
      </c>
      <c r="D5" s="98"/>
      <c r="E5" s="98"/>
      <c r="F5" s="98"/>
      <c r="G5" s="98"/>
      <c r="H5" s="98"/>
      <c r="I5" s="98"/>
      <c r="J5" s="98"/>
      <c r="K5" s="98"/>
      <c r="L5" s="98"/>
    </row>
    <row r="6" spans="1:13" ht="18" customHeight="1" x14ac:dyDescent="0.2">
      <c r="A6" s="94"/>
      <c r="B6" s="94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5">
        <v>27902</v>
      </c>
      <c r="F9" s="95"/>
      <c r="G9" s="95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5">
        <v>26011</v>
      </c>
      <c r="F10" s="95"/>
      <c r="G10" s="95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 t="s">
        <v>46</v>
      </c>
      <c r="B23" s="42">
        <f>C23+E23+G23+I23+K23</f>
        <v>107840</v>
      </c>
      <c r="C23" s="43">
        <v>530</v>
      </c>
      <c r="D23" s="44">
        <f>C23/B23</f>
        <v>4.914688427299703E-3</v>
      </c>
      <c r="E23" s="43">
        <v>54155</v>
      </c>
      <c r="F23" s="44">
        <f t="shared" si="6"/>
        <v>0.50217915430267057</v>
      </c>
      <c r="G23" s="43">
        <v>42906</v>
      </c>
      <c r="H23" s="44">
        <f t="shared" si="7"/>
        <v>0.39786721068249259</v>
      </c>
      <c r="I23" s="43">
        <v>10249</v>
      </c>
      <c r="J23" s="44">
        <f t="shared" si="8"/>
        <v>9.5038946587537088E-2</v>
      </c>
      <c r="K23" s="43">
        <v>0</v>
      </c>
      <c r="L23" s="45">
        <f>K23/B23</f>
        <v>0</v>
      </c>
    </row>
    <row r="24" spans="1:12" ht="17.25" customHeight="1" thickBot="1" x14ac:dyDescent="0.25">
      <c r="A24" s="46" t="s">
        <v>1</v>
      </c>
      <c r="B24" s="47">
        <f>SUM(B7:B23)</f>
        <v>824344</v>
      </c>
      <c r="C24" s="96">
        <f>SUM(C7:C23)</f>
        <v>963</v>
      </c>
      <c r="D24" s="96"/>
      <c r="E24" s="96">
        <f>SUM(E7:E8)+SUM(G7:G8)+SUM(E9:G10)+SUM(E11:E23,G11:G23)</f>
        <v>735104</v>
      </c>
      <c r="F24" s="96"/>
      <c r="G24" s="96"/>
      <c r="H24" s="96"/>
      <c r="I24" s="96">
        <f>SUM(I7:I23)</f>
        <v>85456</v>
      </c>
      <c r="J24" s="96"/>
      <c r="K24" s="96">
        <f>SUM(K7:K23)</f>
        <v>2821</v>
      </c>
      <c r="L24" s="96"/>
    </row>
    <row r="25" spans="1:12" s="50" customFormat="1" ht="16.5" thickBot="1" x14ac:dyDescent="0.25">
      <c r="A25" s="48" t="s">
        <v>15</v>
      </c>
      <c r="B25" s="49">
        <f>B24/B24</f>
        <v>1</v>
      </c>
      <c r="C25" s="102">
        <f>C24/B24</f>
        <v>1.1682016245645021E-3</v>
      </c>
      <c r="D25" s="102"/>
      <c r="E25" s="93">
        <f>E24/B24</f>
        <v>0.89174422328542458</v>
      </c>
      <c r="F25" s="93"/>
      <c r="G25" s="93"/>
      <c r="H25" s="93"/>
      <c r="I25" s="93">
        <f>I24/B24</f>
        <v>0.10366546005065846</v>
      </c>
      <c r="J25" s="93"/>
      <c r="K25" s="93">
        <f>K24/B24</f>
        <v>3.4221150393525033E-3</v>
      </c>
      <c r="L25" s="93"/>
    </row>
    <row r="26" spans="1:12" x14ac:dyDescent="0.2">
      <c r="A26" s="51" t="s">
        <v>14</v>
      </c>
      <c r="B26" s="52"/>
      <c r="C26" s="52"/>
      <c r="D26" s="52"/>
    </row>
    <row r="27" spans="1:12" x14ac:dyDescent="0.2">
      <c r="A27" s="53" t="s">
        <v>54</v>
      </c>
    </row>
    <row r="28" spans="1:12" x14ac:dyDescent="0.2">
      <c r="A28" s="53"/>
    </row>
    <row r="29" spans="1:12" ht="18" x14ac:dyDescent="0.2">
      <c r="A29" s="55" t="s">
        <v>32</v>
      </c>
    </row>
    <row r="30" spans="1:12" ht="5.0999999999999996" customHeight="1" x14ac:dyDescent="0.2">
      <c r="A30" s="29"/>
    </row>
    <row r="31" spans="1:12" ht="17.25" x14ac:dyDescent="0.2">
      <c r="A31" s="100" t="s">
        <v>38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7.25" x14ac:dyDescent="0.2">
      <c r="A32" s="91" t="s">
        <v>48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0" ht="5.0999999999999996" customHeight="1" x14ac:dyDescent="0.2">
      <c r="A33" s="56"/>
      <c r="B33" s="56"/>
      <c r="C33" s="56"/>
      <c r="D33" s="56"/>
    </row>
    <row r="34" spans="1:10" ht="14.25" customHeight="1" x14ac:dyDescent="0.2">
      <c r="A34" s="94" t="s">
        <v>20</v>
      </c>
      <c r="B34" s="94" t="s">
        <v>1</v>
      </c>
      <c r="C34" s="57" t="s">
        <v>43</v>
      </c>
      <c r="D34" s="57"/>
      <c r="E34" s="58"/>
      <c r="F34" s="58"/>
      <c r="G34" s="57"/>
      <c r="H34" s="57"/>
      <c r="I34" s="57"/>
      <c r="J34" s="57"/>
    </row>
    <row r="35" spans="1:10" ht="55.15" customHeight="1" x14ac:dyDescent="0.2">
      <c r="A35" s="94"/>
      <c r="B35" s="94"/>
      <c r="C35" s="59" t="s">
        <v>21</v>
      </c>
      <c r="D35" s="59" t="s">
        <v>15</v>
      </c>
      <c r="E35" s="59" t="s">
        <v>35</v>
      </c>
      <c r="F35" s="59" t="s">
        <v>15</v>
      </c>
      <c r="G35" s="59" t="s">
        <v>36</v>
      </c>
      <c r="H35" s="59" t="s">
        <v>15</v>
      </c>
      <c r="I35" s="59" t="s">
        <v>16</v>
      </c>
      <c r="J35" s="59" t="s">
        <v>15</v>
      </c>
    </row>
    <row r="36" spans="1:10" ht="15.75" x14ac:dyDescent="0.25">
      <c r="A36" s="32">
        <v>2002</v>
      </c>
      <c r="B36" s="33">
        <f t="shared" ref="B36:B52" si="9">C36+E36+G36+I36</f>
        <v>29759</v>
      </c>
      <c r="C36" s="34">
        <v>4608</v>
      </c>
      <c r="D36" s="35">
        <f t="shared" ref="D36:D52" si="10">C36/B36</f>
        <v>0.15484391276588594</v>
      </c>
      <c r="E36" s="34">
        <v>23534</v>
      </c>
      <c r="F36" s="35">
        <f t="shared" ref="F36:F52" si="11">E36/B36</f>
        <v>0.79081958399139751</v>
      </c>
      <c r="G36" s="34">
        <v>1099</v>
      </c>
      <c r="H36" s="35">
        <f t="shared" ref="H36:H52" si="12">G36/B36</f>
        <v>3.6930004368426361E-2</v>
      </c>
      <c r="I36" s="34">
        <v>518</v>
      </c>
      <c r="J36" s="36">
        <f t="shared" ref="J36:J52" si="13">I36/B36</f>
        <v>1.7406498874290129E-2</v>
      </c>
    </row>
    <row r="37" spans="1:10" ht="15.75" x14ac:dyDescent="0.25">
      <c r="A37" s="37">
        <v>2003</v>
      </c>
      <c r="B37" s="60">
        <f t="shared" si="9"/>
        <v>28053</v>
      </c>
      <c r="C37" s="38">
        <v>4678</v>
      </c>
      <c r="D37" s="39">
        <f t="shared" si="10"/>
        <v>0.16675578369514846</v>
      </c>
      <c r="E37" s="38">
        <v>19967</v>
      </c>
      <c r="F37" s="39">
        <f t="shared" si="11"/>
        <v>0.71175988307845861</v>
      </c>
      <c r="G37" s="38">
        <v>989</v>
      </c>
      <c r="H37" s="39">
        <f t="shared" si="12"/>
        <v>3.5254696467400988E-2</v>
      </c>
      <c r="I37" s="38">
        <v>2419</v>
      </c>
      <c r="J37" s="40">
        <f t="shared" si="13"/>
        <v>8.6229636758991909E-2</v>
      </c>
    </row>
    <row r="38" spans="1:10" ht="15.75" x14ac:dyDescent="0.25">
      <c r="A38" s="37">
        <v>2004</v>
      </c>
      <c r="B38" s="60">
        <f t="shared" si="9"/>
        <v>30280</v>
      </c>
      <c r="C38" s="38">
        <v>5727</v>
      </c>
      <c r="D38" s="39">
        <f t="shared" si="10"/>
        <v>0.1891347424042272</v>
      </c>
      <c r="E38" s="38">
        <v>23423</v>
      </c>
      <c r="F38" s="39">
        <f t="shared" si="11"/>
        <v>0.7735468956406869</v>
      </c>
      <c r="G38" s="38">
        <v>1130</v>
      </c>
      <c r="H38" s="39">
        <f t="shared" si="12"/>
        <v>3.7318361955085866E-2</v>
      </c>
      <c r="I38" s="38">
        <v>0</v>
      </c>
      <c r="J38" s="40">
        <f t="shared" si="13"/>
        <v>0</v>
      </c>
    </row>
    <row r="39" spans="1:10" ht="15.75" x14ac:dyDescent="0.25">
      <c r="A39" s="37">
        <v>2005</v>
      </c>
      <c r="B39" s="60">
        <f t="shared" si="9"/>
        <v>28671</v>
      </c>
      <c r="C39" s="38">
        <v>5929</v>
      </c>
      <c r="D39" s="39">
        <f t="shared" si="10"/>
        <v>0.20679432178856685</v>
      </c>
      <c r="E39" s="38">
        <v>21627</v>
      </c>
      <c r="F39" s="39">
        <f t="shared" si="11"/>
        <v>0.75431620801506749</v>
      </c>
      <c r="G39" s="38">
        <v>1109</v>
      </c>
      <c r="H39" s="39">
        <f t="shared" si="12"/>
        <v>3.868019950472603E-2</v>
      </c>
      <c r="I39" s="38">
        <v>6</v>
      </c>
      <c r="J39" s="40">
        <f t="shared" si="13"/>
        <v>2.0927069163963587E-4</v>
      </c>
    </row>
    <row r="40" spans="1:10" ht="16.5" customHeight="1" x14ac:dyDescent="0.25">
      <c r="A40" s="37">
        <v>2006</v>
      </c>
      <c r="B40" s="60">
        <f t="shared" si="9"/>
        <v>29844</v>
      </c>
      <c r="C40" s="38">
        <v>7045</v>
      </c>
      <c r="D40" s="39">
        <f t="shared" si="10"/>
        <v>0.23606084975204397</v>
      </c>
      <c r="E40" s="38">
        <v>21703</v>
      </c>
      <c r="F40" s="39">
        <f t="shared" si="11"/>
        <v>0.7272148505562257</v>
      </c>
      <c r="G40" s="38">
        <v>1096</v>
      </c>
      <c r="H40" s="39">
        <f t="shared" si="12"/>
        <v>3.6724299691730328E-2</v>
      </c>
      <c r="I40" s="38">
        <v>0</v>
      </c>
      <c r="J40" s="40">
        <f t="shared" si="13"/>
        <v>0</v>
      </c>
    </row>
    <row r="41" spans="1:10" ht="15.75" x14ac:dyDescent="0.25">
      <c r="A41" s="37">
        <v>2007</v>
      </c>
      <c r="B41" s="60">
        <f t="shared" si="9"/>
        <v>33212</v>
      </c>
      <c r="C41" s="38">
        <v>8391</v>
      </c>
      <c r="D41" s="39">
        <f t="shared" si="10"/>
        <v>0.25264964470673251</v>
      </c>
      <c r="E41" s="38">
        <v>23506</v>
      </c>
      <c r="F41" s="39">
        <f t="shared" si="11"/>
        <v>0.70775623268698062</v>
      </c>
      <c r="G41" s="38">
        <v>1315</v>
      </c>
      <c r="H41" s="39">
        <f t="shared" si="12"/>
        <v>3.9594122606286884E-2</v>
      </c>
      <c r="I41" s="38">
        <v>0</v>
      </c>
      <c r="J41" s="40">
        <f t="shared" si="13"/>
        <v>0</v>
      </c>
    </row>
    <row r="42" spans="1:10" ht="17.25" customHeight="1" x14ac:dyDescent="0.25">
      <c r="A42" s="37">
        <v>2008</v>
      </c>
      <c r="B42" s="60">
        <f t="shared" si="9"/>
        <v>45144</v>
      </c>
      <c r="C42" s="38">
        <v>12592</v>
      </c>
      <c r="D42" s="39">
        <f t="shared" si="10"/>
        <v>0.27892964735069997</v>
      </c>
      <c r="E42" s="38">
        <v>30805</v>
      </c>
      <c r="F42" s="39">
        <f t="shared" si="11"/>
        <v>0.68237196526670207</v>
      </c>
      <c r="G42" s="38">
        <v>1747</v>
      </c>
      <c r="H42" s="39">
        <f t="shared" si="12"/>
        <v>3.8698387382597906E-2</v>
      </c>
      <c r="I42" s="38">
        <v>0</v>
      </c>
      <c r="J42" s="40">
        <f t="shared" si="13"/>
        <v>0</v>
      </c>
    </row>
    <row r="43" spans="1:10" ht="15.75" x14ac:dyDescent="0.25">
      <c r="A43" s="37">
        <v>2009</v>
      </c>
      <c r="B43" s="60">
        <f t="shared" si="9"/>
        <v>40882</v>
      </c>
      <c r="C43" s="38">
        <v>10905</v>
      </c>
      <c r="D43" s="39">
        <f t="shared" si="10"/>
        <v>0.26674331001418716</v>
      </c>
      <c r="E43" s="38">
        <v>28345</v>
      </c>
      <c r="F43" s="39">
        <f t="shared" si="11"/>
        <v>0.69333692089428112</v>
      </c>
      <c r="G43" s="38">
        <v>1632</v>
      </c>
      <c r="H43" s="39">
        <f t="shared" si="12"/>
        <v>3.9919769091531727E-2</v>
      </c>
      <c r="I43" s="38">
        <v>0</v>
      </c>
      <c r="J43" s="40">
        <f t="shared" si="13"/>
        <v>0</v>
      </c>
    </row>
    <row r="44" spans="1:10" ht="17.25" customHeight="1" x14ac:dyDescent="0.25">
      <c r="A44" s="37">
        <v>2010</v>
      </c>
      <c r="B44" s="60">
        <f t="shared" si="9"/>
        <v>43159</v>
      </c>
      <c r="C44" s="38">
        <v>11611</v>
      </c>
      <c r="D44" s="39">
        <f t="shared" si="10"/>
        <v>0.2690284761000023</v>
      </c>
      <c r="E44" s="38">
        <v>29642</v>
      </c>
      <c r="F44" s="39">
        <f t="shared" si="11"/>
        <v>0.6868092402511643</v>
      </c>
      <c r="G44" s="38">
        <v>1906</v>
      </c>
      <c r="H44" s="39">
        <f t="shared" si="12"/>
        <v>4.4162283648833386E-2</v>
      </c>
      <c r="I44" s="38">
        <v>0</v>
      </c>
      <c r="J44" s="40">
        <f t="shared" si="13"/>
        <v>0</v>
      </c>
    </row>
    <row r="45" spans="1:10" ht="15.75" x14ac:dyDescent="0.25">
      <c r="A45" s="37">
        <v>2011</v>
      </c>
      <c r="B45" s="60">
        <f t="shared" si="9"/>
        <v>41084</v>
      </c>
      <c r="C45" s="38">
        <v>11210</v>
      </c>
      <c r="D45" s="39">
        <f t="shared" si="10"/>
        <v>0.27285561289066301</v>
      </c>
      <c r="E45" s="38">
        <v>28124</v>
      </c>
      <c r="F45" s="39">
        <f t="shared" si="11"/>
        <v>0.68454872943238243</v>
      </c>
      <c r="G45" s="38">
        <v>1750</v>
      </c>
      <c r="H45" s="39">
        <f t="shared" si="12"/>
        <v>4.2595657676954529E-2</v>
      </c>
      <c r="I45" s="38">
        <v>0</v>
      </c>
      <c r="J45" s="40">
        <f t="shared" si="13"/>
        <v>0</v>
      </c>
    </row>
    <row r="46" spans="1:10" ht="15.75" x14ac:dyDescent="0.25">
      <c r="A46" s="37">
        <v>2012</v>
      </c>
      <c r="B46" s="60">
        <f t="shared" si="9"/>
        <v>42537</v>
      </c>
      <c r="C46" s="38">
        <v>11874</v>
      </c>
      <c r="D46" s="39">
        <f t="shared" si="10"/>
        <v>0.279145214754214</v>
      </c>
      <c r="E46" s="38">
        <v>28890</v>
      </c>
      <c r="F46" s="39">
        <f t="shared" si="11"/>
        <v>0.67917342548839832</v>
      </c>
      <c r="G46" s="38">
        <v>1773</v>
      </c>
      <c r="H46" s="39">
        <f t="shared" si="12"/>
        <v>4.1681359757387688E-2</v>
      </c>
      <c r="I46" s="38">
        <v>0</v>
      </c>
      <c r="J46" s="40">
        <f t="shared" si="13"/>
        <v>0</v>
      </c>
    </row>
    <row r="47" spans="1:10" ht="17.25" customHeight="1" x14ac:dyDescent="0.25">
      <c r="A47" s="37">
        <v>2013</v>
      </c>
      <c r="B47" s="60">
        <f t="shared" si="9"/>
        <v>49138</v>
      </c>
      <c r="C47" s="38">
        <v>14837</v>
      </c>
      <c r="D47" s="39">
        <f t="shared" si="10"/>
        <v>0.30194554112906508</v>
      </c>
      <c r="E47" s="38">
        <v>32246</v>
      </c>
      <c r="F47" s="39">
        <f t="shared" si="11"/>
        <v>0.65623346493548784</v>
      </c>
      <c r="G47" s="38">
        <v>2055</v>
      </c>
      <c r="H47" s="39">
        <f t="shared" si="12"/>
        <v>4.1820993935447109E-2</v>
      </c>
      <c r="I47" s="38">
        <v>0</v>
      </c>
      <c r="J47" s="40">
        <f t="shared" si="13"/>
        <v>0</v>
      </c>
    </row>
    <row r="48" spans="1:10" ht="15.75" x14ac:dyDescent="0.25">
      <c r="A48" s="37">
        <v>2014</v>
      </c>
      <c r="B48" s="60">
        <f t="shared" si="9"/>
        <v>50485</v>
      </c>
      <c r="C48" s="38">
        <v>15579</v>
      </c>
      <c r="D48" s="39">
        <f t="shared" si="10"/>
        <v>0.30858670892344259</v>
      </c>
      <c r="E48" s="38">
        <v>32715</v>
      </c>
      <c r="F48" s="39">
        <f t="shared" si="11"/>
        <v>0.64801426166187981</v>
      </c>
      <c r="G48" s="38">
        <v>2191</v>
      </c>
      <c r="H48" s="39">
        <f t="shared" si="12"/>
        <v>4.3399029414677624E-2</v>
      </c>
      <c r="I48" s="38">
        <v>0</v>
      </c>
      <c r="J48" s="40">
        <f t="shared" si="13"/>
        <v>0</v>
      </c>
    </row>
    <row r="49" spans="1:12" ht="15.75" x14ac:dyDescent="0.25">
      <c r="A49" s="37">
        <v>2015</v>
      </c>
      <c r="B49" s="60">
        <f t="shared" si="9"/>
        <v>58429</v>
      </c>
      <c r="C49" s="38">
        <v>19646</v>
      </c>
      <c r="D49" s="39">
        <f t="shared" si="10"/>
        <v>0.3362371425148471</v>
      </c>
      <c r="E49" s="38">
        <v>36087</v>
      </c>
      <c r="F49" s="39">
        <f t="shared" si="11"/>
        <v>0.61762138664019584</v>
      </c>
      <c r="G49" s="38">
        <v>2696</v>
      </c>
      <c r="H49" s="39">
        <f t="shared" si="12"/>
        <v>4.6141470844957129E-2</v>
      </c>
      <c r="I49" s="38">
        <v>0</v>
      </c>
      <c r="J49" s="40">
        <f t="shared" si="13"/>
        <v>0</v>
      </c>
    </row>
    <row r="50" spans="1:12" ht="15.75" x14ac:dyDescent="0.25">
      <c r="A50" s="37">
        <v>2016</v>
      </c>
      <c r="B50" s="60">
        <f t="shared" si="9"/>
        <v>70510</v>
      </c>
      <c r="C50" s="38">
        <v>23039</v>
      </c>
      <c r="D50" s="39">
        <f t="shared" si="10"/>
        <v>0.32674797901006947</v>
      </c>
      <c r="E50" s="38">
        <v>43750</v>
      </c>
      <c r="F50" s="39">
        <f t="shared" si="11"/>
        <v>0.62047936462913067</v>
      </c>
      <c r="G50" s="38">
        <v>3721</v>
      </c>
      <c r="H50" s="39">
        <f t="shared" si="12"/>
        <v>5.2772656360799884E-2</v>
      </c>
      <c r="I50" s="38">
        <v>0</v>
      </c>
      <c r="J50" s="40">
        <f t="shared" si="13"/>
        <v>0</v>
      </c>
    </row>
    <row r="51" spans="1:12" ht="15.75" x14ac:dyDescent="0.25">
      <c r="A51" s="37">
        <v>2017</v>
      </c>
      <c r="B51" s="60">
        <f t="shared" si="9"/>
        <v>95317</v>
      </c>
      <c r="C51" s="38">
        <v>30681</v>
      </c>
      <c r="D51" s="39">
        <f t="shared" si="10"/>
        <v>0.32188381925574661</v>
      </c>
      <c r="E51" s="38">
        <v>59042</v>
      </c>
      <c r="F51" s="39">
        <f t="shared" si="11"/>
        <v>0.61942780406433273</v>
      </c>
      <c r="G51" s="38">
        <v>5594</v>
      </c>
      <c r="H51" s="39">
        <f t="shared" si="12"/>
        <v>5.8688376679920683E-2</v>
      </c>
      <c r="I51" s="38">
        <v>0</v>
      </c>
      <c r="J51" s="40">
        <f t="shared" si="13"/>
        <v>0</v>
      </c>
    </row>
    <row r="52" spans="1:12" ht="15.75" x14ac:dyDescent="0.25">
      <c r="A52" s="41" t="s">
        <v>46</v>
      </c>
      <c r="B52" s="42">
        <f t="shared" si="9"/>
        <v>107840</v>
      </c>
      <c r="C52" s="43">
        <v>33905</v>
      </c>
      <c r="D52" s="44">
        <f t="shared" si="10"/>
        <v>0.31440096439169141</v>
      </c>
      <c r="E52" s="43">
        <v>67304</v>
      </c>
      <c r="F52" s="44">
        <f t="shared" si="11"/>
        <v>0.62410979228486652</v>
      </c>
      <c r="G52" s="43">
        <v>6631</v>
      </c>
      <c r="H52" s="44">
        <f t="shared" si="12"/>
        <v>6.1489243323442133E-2</v>
      </c>
      <c r="I52" s="43">
        <v>0</v>
      </c>
      <c r="J52" s="45">
        <f t="shared" si="13"/>
        <v>0</v>
      </c>
    </row>
    <row r="53" spans="1:12" ht="16.5" thickBot="1" x14ac:dyDescent="0.25">
      <c r="A53" s="46" t="s">
        <v>1</v>
      </c>
      <c r="B53" s="47">
        <f>SUM(B36:B52)</f>
        <v>824344</v>
      </c>
      <c r="C53" s="96">
        <f>SUM(C36:C52)</f>
        <v>232257</v>
      </c>
      <c r="D53" s="96"/>
      <c r="E53" s="96">
        <f>SUM(E36:E52)</f>
        <v>550710</v>
      </c>
      <c r="F53" s="96"/>
      <c r="G53" s="96">
        <f>SUM(G36:G52)</f>
        <v>38434</v>
      </c>
      <c r="H53" s="96"/>
      <c r="I53" s="96">
        <f>SUM(I36:I52)</f>
        <v>2943</v>
      </c>
      <c r="J53" s="96"/>
    </row>
    <row r="54" spans="1:12" ht="16.5" thickBot="1" x14ac:dyDescent="0.25">
      <c r="A54" s="61" t="s">
        <v>15</v>
      </c>
      <c r="B54" s="62">
        <f>B53/$B$53</f>
        <v>1</v>
      </c>
      <c r="C54" s="97">
        <f>C53/$B$53</f>
        <v>0.28174766844909405</v>
      </c>
      <c r="D54" s="97"/>
      <c r="E54" s="97">
        <f>E53/$B$53</f>
        <v>0.66805848044020455</v>
      </c>
      <c r="F54" s="97"/>
      <c r="G54" s="97">
        <f>G53/$B$53</f>
        <v>4.66237396038547E-2</v>
      </c>
      <c r="H54" s="97"/>
      <c r="I54" s="97">
        <f>I53/$B$53</f>
        <v>3.5701115068466562E-3</v>
      </c>
      <c r="J54" s="97"/>
    </row>
    <row r="55" spans="1:12" x14ac:dyDescent="0.2">
      <c r="A55" s="51" t="s">
        <v>14</v>
      </c>
      <c r="B55" s="52"/>
      <c r="C55" s="52"/>
      <c r="D55" s="52"/>
    </row>
    <row r="56" spans="1:12" x14ac:dyDescent="0.2">
      <c r="A56" s="53" t="s">
        <v>54</v>
      </c>
      <c r="I56" s="63"/>
      <c r="J56" s="63"/>
    </row>
    <row r="57" spans="1:12" ht="10.15" customHeight="1" x14ac:dyDescent="0.2">
      <c r="A57" s="51"/>
      <c r="I57" s="63"/>
      <c r="J57" s="63"/>
    </row>
    <row r="58" spans="1:12" ht="14.25" customHeight="1" x14ac:dyDescent="0.2">
      <c r="A58" s="55" t="s">
        <v>33</v>
      </c>
      <c r="I58" s="63"/>
      <c r="J58" s="63"/>
    </row>
    <row r="59" spans="1:12" ht="3.75" customHeight="1" x14ac:dyDescent="0.2">
      <c r="A59" s="55"/>
      <c r="I59" s="63"/>
      <c r="J59" s="63"/>
    </row>
    <row r="60" spans="1:12" ht="19.5" customHeight="1" x14ac:dyDescent="0.2">
      <c r="A60" s="91" t="s">
        <v>39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2" ht="17.25" customHeight="1" x14ac:dyDescent="0.2">
      <c r="A61" s="91" t="s">
        <v>48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2" ht="5.0999999999999996" customHeight="1" x14ac:dyDescent="0.2">
      <c r="A62" s="56"/>
      <c r="B62" s="56"/>
      <c r="C62" s="56"/>
      <c r="D62" s="56"/>
    </row>
    <row r="63" spans="1:12" ht="14.25" customHeight="1" x14ac:dyDescent="0.2">
      <c r="A63" s="94" t="s">
        <v>20</v>
      </c>
      <c r="B63" s="94" t="s">
        <v>1</v>
      </c>
      <c r="C63" s="94" t="s">
        <v>19</v>
      </c>
      <c r="D63" s="94"/>
      <c r="E63" s="94"/>
      <c r="F63" s="94"/>
      <c r="G63" s="94"/>
      <c r="H63" s="94"/>
      <c r="I63" s="64"/>
      <c r="J63" s="65"/>
    </row>
    <row r="64" spans="1:12" ht="18" customHeight="1" x14ac:dyDescent="0.2">
      <c r="A64" s="94"/>
      <c r="B64" s="94"/>
      <c r="C64" s="2" t="s">
        <v>18</v>
      </c>
      <c r="D64" s="2" t="s">
        <v>15</v>
      </c>
      <c r="E64" s="2" t="s">
        <v>17</v>
      </c>
      <c r="F64" s="2" t="s">
        <v>15</v>
      </c>
      <c r="G64" s="2" t="s">
        <v>16</v>
      </c>
      <c r="H64" s="2" t="s">
        <v>15</v>
      </c>
      <c r="I64" s="66"/>
      <c r="J64" s="65"/>
    </row>
    <row r="65" spans="1:14" ht="16.5" customHeight="1" x14ac:dyDescent="0.2">
      <c r="A65" s="32">
        <v>2002</v>
      </c>
      <c r="B65" s="33">
        <f t="shared" ref="B65:B75" si="14">C65+E65+G65</f>
        <v>29759</v>
      </c>
      <c r="C65" s="34">
        <v>25835</v>
      </c>
      <c r="D65" s="35">
        <f t="shared" ref="D65:D80" si="15">C65/B65</f>
        <v>0.86814073053530028</v>
      </c>
      <c r="E65" s="34">
        <v>3553</v>
      </c>
      <c r="F65" s="35">
        <f t="shared" ref="F65:F81" si="16">E65/B65</f>
        <v>0.11939245270338385</v>
      </c>
      <c r="G65" s="34">
        <v>371</v>
      </c>
      <c r="H65" s="35">
        <f t="shared" ref="H65:H81" si="17">G65/B65</f>
        <v>1.2466816761315905E-2</v>
      </c>
      <c r="I65" s="67"/>
      <c r="J65" s="65"/>
    </row>
    <row r="66" spans="1:14" ht="15.75" x14ac:dyDescent="0.2">
      <c r="A66" s="37">
        <v>2003</v>
      </c>
      <c r="B66" s="60">
        <f t="shared" si="14"/>
        <v>28053</v>
      </c>
      <c r="C66" s="38">
        <v>22964</v>
      </c>
      <c r="D66" s="39">
        <f t="shared" si="15"/>
        <v>0.81859337682244326</v>
      </c>
      <c r="E66" s="38">
        <v>2662</v>
      </c>
      <c r="F66" s="39">
        <f t="shared" si="16"/>
        <v>9.4891811927423089E-2</v>
      </c>
      <c r="G66" s="38">
        <v>2427</v>
      </c>
      <c r="H66" s="39">
        <f t="shared" si="17"/>
        <v>8.6514811250133675E-2</v>
      </c>
      <c r="I66" s="67"/>
      <c r="J66" s="65"/>
    </row>
    <row r="67" spans="1:14" ht="15.75" x14ac:dyDescent="0.2">
      <c r="A67" s="37">
        <v>2004</v>
      </c>
      <c r="B67" s="60">
        <f t="shared" si="14"/>
        <v>30280</v>
      </c>
      <c r="C67" s="38">
        <v>27452</v>
      </c>
      <c r="D67" s="39">
        <f t="shared" si="15"/>
        <v>0.90660501981505948</v>
      </c>
      <c r="E67" s="38">
        <v>2828</v>
      </c>
      <c r="F67" s="39">
        <f t="shared" si="16"/>
        <v>9.3394980184940551E-2</v>
      </c>
      <c r="G67" s="38">
        <v>0</v>
      </c>
      <c r="H67" s="39">
        <f t="shared" si="17"/>
        <v>0</v>
      </c>
      <c r="I67" s="67"/>
      <c r="J67" s="65"/>
    </row>
    <row r="68" spans="1:14" ht="16.5" customHeight="1" x14ac:dyDescent="0.2">
      <c r="A68" s="37">
        <v>2005</v>
      </c>
      <c r="B68" s="60">
        <f t="shared" si="14"/>
        <v>28671</v>
      </c>
      <c r="C68" s="38">
        <v>25863</v>
      </c>
      <c r="D68" s="39">
        <f t="shared" si="15"/>
        <v>0.90206131631265041</v>
      </c>
      <c r="E68" s="38">
        <v>2808</v>
      </c>
      <c r="F68" s="39">
        <f t="shared" si="16"/>
        <v>9.7938683687349593E-2</v>
      </c>
      <c r="G68" s="38">
        <v>0</v>
      </c>
      <c r="H68" s="39">
        <f t="shared" si="17"/>
        <v>0</v>
      </c>
      <c r="I68" s="67"/>
      <c r="N68" s="68"/>
    </row>
    <row r="69" spans="1:14" ht="16.5" customHeight="1" x14ac:dyDescent="0.2">
      <c r="A69" s="37">
        <v>2006</v>
      </c>
      <c r="B69" s="60">
        <f t="shared" si="14"/>
        <v>29844</v>
      </c>
      <c r="C69" s="38">
        <v>26726</v>
      </c>
      <c r="D69" s="39">
        <f t="shared" si="15"/>
        <v>0.89552338828575262</v>
      </c>
      <c r="E69" s="38">
        <v>3118</v>
      </c>
      <c r="F69" s="39">
        <f t="shared" si="16"/>
        <v>0.10447661171424742</v>
      </c>
      <c r="G69" s="38">
        <v>0</v>
      </c>
      <c r="H69" s="39">
        <f t="shared" si="17"/>
        <v>0</v>
      </c>
      <c r="I69" s="67"/>
      <c r="N69" s="68"/>
    </row>
    <row r="70" spans="1:14" ht="15.75" x14ac:dyDescent="0.2">
      <c r="A70" s="37">
        <v>2007</v>
      </c>
      <c r="B70" s="60">
        <f t="shared" si="14"/>
        <v>33212</v>
      </c>
      <c r="C70" s="38">
        <v>29328</v>
      </c>
      <c r="D70" s="39">
        <f t="shared" si="15"/>
        <v>0.88305431771648801</v>
      </c>
      <c r="E70" s="38">
        <v>3884</v>
      </c>
      <c r="F70" s="39">
        <f t="shared" si="16"/>
        <v>0.11694568228351199</v>
      </c>
      <c r="G70" s="38">
        <v>0</v>
      </c>
      <c r="H70" s="39">
        <f t="shared" si="17"/>
        <v>0</v>
      </c>
      <c r="I70" s="67"/>
      <c r="N70" s="68"/>
    </row>
    <row r="71" spans="1:14" ht="15.75" x14ac:dyDescent="0.2">
      <c r="A71" s="37">
        <v>2008</v>
      </c>
      <c r="B71" s="60">
        <f t="shared" si="14"/>
        <v>45144</v>
      </c>
      <c r="C71" s="38">
        <v>39423</v>
      </c>
      <c r="D71" s="39">
        <f t="shared" si="15"/>
        <v>0.87327219564061664</v>
      </c>
      <c r="E71" s="38">
        <v>5721</v>
      </c>
      <c r="F71" s="39">
        <f t="shared" si="16"/>
        <v>0.1267278043593833</v>
      </c>
      <c r="G71" s="38">
        <v>0</v>
      </c>
      <c r="H71" s="39">
        <f t="shared" si="17"/>
        <v>0</v>
      </c>
      <c r="I71" s="67"/>
      <c r="N71" s="68"/>
    </row>
    <row r="72" spans="1:14" ht="16.5" customHeight="1" x14ac:dyDescent="0.2">
      <c r="A72" s="37">
        <v>2009</v>
      </c>
      <c r="B72" s="60">
        <f t="shared" si="14"/>
        <v>40882</v>
      </c>
      <c r="C72" s="38">
        <v>35749</v>
      </c>
      <c r="D72" s="39">
        <f t="shared" si="15"/>
        <v>0.87444352037571549</v>
      </c>
      <c r="E72" s="38">
        <v>5133</v>
      </c>
      <c r="F72" s="39">
        <f t="shared" si="16"/>
        <v>0.12555647962428454</v>
      </c>
      <c r="G72" s="38">
        <v>0</v>
      </c>
      <c r="H72" s="39">
        <f t="shared" si="17"/>
        <v>0</v>
      </c>
      <c r="I72" s="67"/>
    </row>
    <row r="73" spans="1:14" ht="15.75" x14ac:dyDescent="0.2">
      <c r="A73" s="37">
        <v>2010</v>
      </c>
      <c r="B73" s="60">
        <f t="shared" si="14"/>
        <v>43159</v>
      </c>
      <c r="C73" s="38">
        <v>37693</v>
      </c>
      <c r="D73" s="39">
        <f t="shared" si="15"/>
        <v>0.87335202391158273</v>
      </c>
      <c r="E73" s="38">
        <v>5466</v>
      </c>
      <c r="F73" s="39">
        <f t="shared" si="16"/>
        <v>0.12664797608841724</v>
      </c>
      <c r="G73" s="38">
        <v>0</v>
      </c>
      <c r="H73" s="39">
        <f t="shared" si="17"/>
        <v>0</v>
      </c>
      <c r="I73" s="67"/>
    </row>
    <row r="74" spans="1:14" ht="15.75" x14ac:dyDescent="0.2">
      <c r="A74" s="37">
        <v>2011</v>
      </c>
      <c r="B74" s="60">
        <f t="shared" si="14"/>
        <v>41084</v>
      </c>
      <c r="C74" s="38">
        <v>36219</v>
      </c>
      <c r="D74" s="39">
        <f t="shared" si="15"/>
        <v>0.8815840716580664</v>
      </c>
      <c r="E74" s="38">
        <v>4865</v>
      </c>
      <c r="F74" s="39">
        <f t="shared" si="16"/>
        <v>0.1184159283419336</v>
      </c>
      <c r="G74" s="38">
        <v>0</v>
      </c>
      <c r="H74" s="39">
        <f t="shared" si="17"/>
        <v>0</v>
      </c>
      <c r="I74" s="67"/>
    </row>
    <row r="75" spans="1:14" ht="15.75" x14ac:dyDescent="0.2">
      <c r="A75" s="37">
        <v>2012</v>
      </c>
      <c r="B75" s="60">
        <f t="shared" si="14"/>
        <v>42537</v>
      </c>
      <c r="C75" s="38">
        <v>37677</v>
      </c>
      <c r="D75" s="39">
        <f t="shared" si="15"/>
        <v>0.88574652655335351</v>
      </c>
      <c r="E75" s="38">
        <v>4860</v>
      </c>
      <c r="F75" s="39">
        <f t="shared" si="16"/>
        <v>0.11425347344664645</v>
      </c>
      <c r="G75" s="38">
        <v>0</v>
      </c>
      <c r="H75" s="39">
        <f t="shared" si="17"/>
        <v>0</v>
      </c>
      <c r="I75" s="67"/>
    </row>
    <row r="76" spans="1:14" ht="15.75" x14ac:dyDescent="0.2">
      <c r="A76" s="37">
        <v>2013</v>
      </c>
      <c r="B76" s="60">
        <f t="shared" ref="B76:B81" si="18">C76+E76+G76</f>
        <v>49138</v>
      </c>
      <c r="C76" s="38">
        <v>42887</v>
      </c>
      <c r="D76" s="39">
        <f t="shared" si="15"/>
        <v>0.87278684521144534</v>
      </c>
      <c r="E76" s="38">
        <v>6251</v>
      </c>
      <c r="F76" s="39">
        <f t="shared" si="16"/>
        <v>0.12721315478855469</v>
      </c>
      <c r="G76" s="38">
        <v>0</v>
      </c>
      <c r="H76" s="39">
        <f t="shared" si="17"/>
        <v>0</v>
      </c>
      <c r="I76" s="67"/>
    </row>
    <row r="77" spans="1:14" ht="15.75" x14ac:dyDescent="0.2">
      <c r="A77" s="37">
        <v>2014</v>
      </c>
      <c r="B77" s="60">
        <f t="shared" si="18"/>
        <v>50485</v>
      </c>
      <c r="C77" s="38">
        <v>43810</v>
      </c>
      <c r="D77" s="39">
        <f t="shared" si="15"/>
        <v>0.86778250965633352</v>
      </c>
      <c r="E77" s="38">
        <v>6675</v>
      </c>
      <c r="F77" s="39">
        <f t="shared" si="16"/>
        <v>0.13221749034366642</v>
      </c>
      <c r="G77" s="38">
        <v>0</v>
      </c>
      <c r="H77" s="39">
        <f t="shared" si="17"/>
        <v>0</v>
      </c>
      <c r="I77" s="67"/>
    </row>
    <row r="78" spans="1:14" ht="15.75" x14ac:dyDescent="0.2">
      <c r="A78" s="37">
        <v>2015</v>
      </c>
      <c r="B78" s="60">
        <f t="shared" si="18"/>
        <v>58429</v>
      </c>
      <c r="C78" s="38">
        <v>49933</v>
      </c>
      <c r="D78" s="39">
        <f t="shared" si="15"/>
        <v>0.85459275359838438</v>
      </c>
      <c r="E78" s="38">
        <v>8496</v>
      </c>
      <c r="F78" s="39">
        <f t="shared" si="16"/>
        <v>0.14540724640161565</v>
      </c>
      <c r="G78" s="38">
        <v>0</v>
      </c>
      <c r="H78" s="39">
        <f t="shared" si="17"/>
        <v>0</v>
      </c>
      <c r="I78" s="67"/>
    </row>
    <row r="79" spans="1:14" ht="15.75" x14ac:dyDescent="0.2">
      <c r="A79" s="37">
        <v>2016</v>
      </c>
      <c r="B79" s="60">
        <f t="shared" si="18"/>
        <v>70510</v>
      </c>
      <c r="C79" s="38">
        <v>60589</v>
      </c>
      <c r="D79" s="39">
        <f t="shared" si="15"/>
        <v>0.85929655368032898</v>
      </c>
      <c r="E79" s="38">
        <v>9921</v>
      </c>
      <c r="F79" s="39">
        <f t="shared" si="16"/>
        <v>0.14070344631967097</v>
      </c>
      <c r="G79" s="38">
        <v>0</v>
      </c>
      <c r="H79" s="39">
        <f t="shared" si="17"/>
        <v>0</v>
      </c>
      <c r="I79" s="67"/>
    </row>
    <row r="80" spans="1:14" ht="15.75" x14ac:dyDescent="0.2">
      <c r="A80" s="37">
        <v>2017</v>
      </c>
      <c r="B80" s="60">
        <f t="shared" si="18"/>
        <v>95317</v>
      </c>
      <c r="C80" s="38">
        <v>81009</v>
      </c>
      <c r="D80" s="39">
        <f t="shared" si="15"/>
        <v>0.84989036583190825</v>
      </c>
      <c r="E80" s="38">
        <v>14308</v>
      </c>
      <c r="F80" s="39">
        <f t="shared" si="16"/>
        <v>0.15010963416809173</v>
      </c>
      <c r="G80" s="38">
        <v>0</v>
      </c>
      <c r="H80" s="39">
        <f t="shared" si="17"/>
        <v>0</v>
      </c>
      <c r="I80" s="67"/>
    </row>
    <row r="81" spans="1:9" ht="15.75" x14ac:dyDescent="0.2">
      <c r="A81" s="41" t="s">
        <v>46</v>
      </c>
      <c r="B81" s="42">
        <f t="shared" si="18"/>
        <v>107840</v>
      </c>
      <c r="C81" s="43">
        <v>91524</v>
      </c>
      <c r="D81" s="44">
        <f>C81/B81</f>
        <v>0.84870178041543032</v>
      </c>
      <c r="E81" s="43">
        <v>16316</v>
      </c>
      <c r="F81" s="44">
        <f t="shared" si="16"/>
        <v>0.15129821958456974</v>
      </c>
      <c r="G81" s="43">
        <v>0</v>
      </c>
      <c r="H81" s="44">
        <f t="shared" si="17"/>
        <v>0</v>
      </c>
      <c r="I81" s="67"/>
    </row>
    <row r="82" spans="1:9" ht="16.5" thickBot="1" x14ac:dyDescent="0.25">
      <c r="A82" s="46" t="s">
        <v>1</v>
      </c>
      <c r="B82" s="47">
        <f>SUM(B65:B81)</f>
        <v>824344</v>
      </c>
      <c r="C82" s="96">
        <f>SUM(C65:C81)</f>
        <v>714681</v>
      </c>
      <c r="D82" s="96"/>
      <c r="E82" s="96">
        <f>SUM(E65:E81)</f>
        <v>106865</v>
      </c>
      <c r="F82" s="96"/>
      <c r="G82" s="96">
        <f>SUM(G65:G81)</f>
        <v>2798</v>
      </c>
      <c r="H82" s="96"/>
      <c r="I82" s="67"/>
    </row>
    <row r="83" spans="1:9" ht="16.5" thickBot="1" x14ac:dyDescent="0.25">
      <c r="A83" s="48" t="s">
        <v>15</v>
      </c>
      <c r="B83" s="62">
        <f>B82/$B$82</f>
        <v>1</v>
      </c>
      <c r="C83" s="90">
        <f>C82/$B$82</f>
        <v>0.86696937200974356</v>
      </c>
      <c r="D83" s="90"/>
      <c r="E83" s="90">
        <f>E82/$B$82</f>
        <v>0.12963641392428404</v>
      </c>
      <c r="F83" s="90"/>
      <c r="G83" s="90">
        <f>G82/$B$82</f>
        <v>3.394214065972458E-3</v>
      </c>
      <c r="H83" s="90"/>
      <c r="I83" s="69"/>
    </row>
    <row r="84" spans="1:9" ht="9.75" customHeight="1" x14ac:dyDescent="0.2">
      <c r="A84" s="51" t="s">
        <v>14</v>
      </c>
      <c r="B84" s="52"/>
      <c r="C84" s="52"/>
      <c r="D84" s="52"/>
    </row>
    <row r="85" spans="1:9" x14ac:dyDescent="0.2">
      <c r="A85" s="53" t="s">
        <v>54</v>
      </c>
      <c r="B85" s="52"/>
      <c r="C85" s="52"/>
      <c r="D85" s="52"/>
    </row>
    <row r="86" spans="1:9" ht="9.75" customHeight="1" x14ac:dyDescent="0.2">
      <c r="A86" s="53"/>
      <c r="B86" s="52"/>
      <c r="C86" s="52"/>
      <c r="D86" s="52"/>
    </row>
    <row r="87" spans="1:9" ht="9.75" customHeight="1" x14ac:dyDescent="0.2">
      <c r="A87" s="70" t="s">
        <v>44</v>
      </c>
      <c r="B87" s="71"/>
      <c r="C87" s="71"/>
      <c r="D87" s="71"/>
    </row>
    <row r="88" spans="1:9" ht="9.75" customHeight="1" x14ac:dyDescent="0.2">
      <c r="A88" s="70" t="s">
        <v>45</v>
      </c>
      <c r="B88" s="71"/>
      <c r="C88" s="71"/>
      <c r="D88" s="71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92" zoomScaleSheetLayoutView="92" workbookViewId="0">
      <selection sqref="A1:P1"/>
    </sheetView>
  </sheetViews>
  <sheetFormatPr baseColWidth="10" defaultColWidth="11.42578125" defaultRowHeight="12.75" x14ac:dyDescent="0.2"/>
  <cols>
    <col min="1" max="1" width="6.140625" style="82" customWidth="1"/>
    <col min="2" max="2" width="8.140625" style="82" customWidth="1"/>
    <col min="3" max="3" width="8.42578125" style="82" customWidth="1"/>
    <col min="4" max="7" width="8.7109375" style="82" customWidth="1"/>
    <col min="8" max="8" width="8.28515625" style="82" customWidth="1"/>
    <col min="9" max="9" width="8.85546875" style="82" customWidth="1"/>
    <col min="10" max="10" width="8.42578125" style="82" customWidth="1"/>
    <col min="11" max="11" width="8.85546875" style="82" customWidth="1"/>
    <col min="12" max="12" width="8.7109375" style="82" customWidth="1"/>
    <col min="13" max="13" width="10.140625" style="82" customWidth="1"/>
    <col min="14" max="14" width="9.42578125" style="82" customWidth="1"/>
    <col min="15" max="15" width="10.140625" style="82" customWidth="1"/>
    <col min="16" max="17" width="9.5703125" style="82" customWidth="1"/>
    <col min="18" max="18" width="10" style="82" customWidth="1"/>
    <col min="19" max="16384" width="11.42578125" style="82"/>
  </cols>
  <sheetData>
    <row r="1" spans="1:18" s="3" customFormat="1" ht="21.75" customHeight="1" x14ac:dyDescent="0.2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s="5" customFormat="1" ht="6" customHeight="1" x14ac:dyDescent="0.2"/>
    <row r="3" spans="1:18" s="5" customFormat="1" ht="18" customHeight="1" x14ac:dyDescent="0.2">
      <c r="A3" s="85" t="s">
        <v>40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s="5" customFormat="1" ht="18.75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s="5" customFormat="1" ht="6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</row>
    <row r="6" spans="1:18" s="5" customFormat="1" ht="18" customHeight="1" x14ac:dyDescent="0.2">
      <c r="A6" s="105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18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</row>
    <row r="10" spans="1:18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</row>
    <row r="11" spans="1:18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</row>
    <row r="12" spans="1:18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273476</v>
      </c>
    </row>
    <row r="13" spans="1:18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290244</v>
      </c>
    </row>
    <row r="14" spans="1:18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</row>
    <row r="15" spans="1:18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</row>
    <row r="16" spans="1:18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297578</v>
      </c>
    </row>
    <row r="17" spans="1:18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296209</v>
      </c>
    </row>
    <row r="18" spans="1:18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301443</v>
      </c>
    </row>
    <row r="19" spans="1:18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/>
    </row>
    <row r="20" spans="1:18" s="5" customFormat="1" ht="20.100000000000001" customHeight="1" x14ac:dyDescent="0.2">
      <c r="A20" s="74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/>
    </row>
    <row r="21" spans="1:18" s="5" customFormat="1" ht="20.100000000000001" customHeight="1" thickBot="1" x14ac:dyDescent="0.25">
      <c r="A21" s="75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2708620</v>
      </c>
    </row>
    <row r="22" spans="1:18" s="5" customFormat="1" ht="29.45" customHeight="1" x14ac:dyDescent="0.2">
      <c r="A22" s="76" t="s">
        <v>29</v>
      </c>
      <c r="B22" s="77" t="s">
        <v>0</v>
      </c>
      <c r="C22" s="78">
        <f t="shared" ref="C22:K22" si="2">+C21/B21-1</f>
        <v>8.6932205381271332E-2</v>
      </c>
      <c r="D22" s="78">
        <f t="shared" si="2"/>
        <v>0.10168113736206719</v>
      </c>
      <c r="E22" s="78">
        <f t="shared" si="2"/>
        <v>-5.4943717914501478E-2</v>
      </c>
      <c r="F22" s="78">
        <f t="shared" si="2"/>
        <v>0.24110735955546136</v>
      </c>
      <c r="G22" s="78">
        <f t="shared" si="2"/>
        <v>0.13703090230721604</v>
      </c>
      <c r="H22" s="78">
        <f t="shared" si="2"/>
        <v>0.34760562219684754</v>
      </c>
      <c r="I22" s="78">
        <f t="shared" si="2"/>
        <v>0.20087091159635828</v>
      </c>
      <c r="J22" s="78">
        <f t="shared" si="2"/>
        <v>9.2378139707433471E-2</v>
      </c>
      <c r="K22" s="78">
        <f t="shared" si="2"/>
        <v>0.15834457041069427</v>
      </c>
      <c r="L22" s="78">
        <f t="shared" ref="L22:Q22" si="3">L21/K21-1</f>
        <v>0.10987545379028063</v>
      </c>
      <c r="M22" s="78">
        <f t="shared" si="3"/>
        <v>0.36479130031673357</v>
      </c>
      <c r="N22" s="78">
        <f t="shared" si="3"/>
        <v>0.16825889896401325</v>
      </c>
      <c r="O22" s="78">
        <f t="shared" si="3"/>
        <v>0.31431620443575992</v>
      </c>
      <c r="P22" s="78">
        <f t="shared" si="3"/>
        <v>0.11515127921835577</v>
      </c>
      <c r="Q22" s="78">
        <f t="shared" si="3"/>
        <v>0.34267919332182628</v>
      </c>
      <c r="R22" s="78">
        <f>R21/Q21-1</f>
        <v>0.11782653140815147</v>
      </c>
    </row>
    <row r="23" spans="1:18" s="5" customFormat="1" ht="29.45" customHeight="1" x14ac:dyDescent="0.2">
      <c r="A23" s="79" t="s">
        <v>28</v>
      </c>
      <c r="B23" s="80">
        <f>AVERAGE(B9:B20)</f>
        <v>17731.25</v>
      </c>
      <c r="C23" s="80">
        <f>AVERAGE(C9:C20)</f>
        <v>19272.666666666668</v>
      </c>
      <c r="D23" s="80">
        <f t="shared" ref="D23:K23" si="4">AVERAGE(D9:D20)</f>
        <v>21232.333333333332</v>
      </c>
      <c r="E23" s="80">
        <f t="shared" si="4"/>
        <v>20065.75</v>
      </c>
      <c r="F23" s="80">
        <f t="shared" si="4"/>
        <v>24903.75</v>
      </c>
      <c r="G23" s="80">
        <f t="shared" si="4"/>
        <v>28316.333333333332</v>
      </c>
      <c r="H23" s="80">
        <f t="shared" si="4"/>
        <v>38159.25</v>
      </c>
      <c r="I23" s="80">
        <f t="shared" si="4"/>
        <v>45824.333333333336</v>
      </c>
      <c r="J23" s="80">
        <f t="shared" si="4"/>
        <v>50057.5</v>
      </c>
      <c r="K23" s="80">
        <f t="shared" si="4"/>
        <v>57983.833333333336</v>
      </c>
      <c r="L23" s="80">
        <f t="shared" ref="L23:Q23" si="5">AVERAGE(L9:L20)</f>
        <v>64354.833333333336</v>
      </c>
      <c r="M23" s="80">
        <f t="shared" si="5"/>
        <v>87830.916666666672</v>
      </c>
      <c r="N23" s="80">
        <f t="shared" si="5"/>
        <v>102609.25</v>
      </c>
      <c r="O23" s="80">
        <f t="shared" si="5"/>
        <v>134861</v>
      </c>
      <c r="P23" s="80">
        <f t="shared" si="5"/>
        <v>150390.41666666666</v>
      </c>
      <c r="Q23" s="80">
        <f t="shared" si="5"/>
        <v>201926.08333333334</v>
      </c>
      <c r="R23" s="80">
        <f>AVERAGE(R9:R20)</f>
        <v>270862</v>
      </c>
    </row>
    <row r="24" spans="1:18" s="5" customFormat="1" ht="20.100000000000001" customHeight="1" thickBot="1" x14ac:dyDescent="0.25">
      <c r="A24" s="103" t="s">
        <v>49</v>
      </c>
      <c r="B24" s="103"/>
      <c r="C24" s="103"/>
      <c r="D24" s="103"/>
      <c r="E24" s="103"/>
      <c r="F24" s="103"/>
      <c r="G24" s="103"/>
      <c r="H24" s="81"/>
      <c r="I24" s="81"/>
      <c r="J24" s="81"/>
      <c r="K24" s="81"/>
      <c r="L24" s="81"/>
      <c r="M24" s="81"/>
      <c r="N24" s="81"/>
      <c r="O24" s="81"/>
      <c r="P24" s="81"/>
      <c r="Q24" s="104">
        <f>SUM(B21:R21)</f>
        <v>15494854</v>
      </c>
      <c r="R24" s="104"/>
    </row>
    <row r="25" spans="1:18" s="5" customFormat="1" x14ac:dyDescent="0.2">
      <c r="A25" s="53" t="s">
        <v>54</v>
      </c>
    </row>
    <row r="26" spans="1:18" s="5" customFormat="1" x14ac:dyDescent="0.2">
      <c r="A26" s="27"/>
    </row>
    <row r="27" spans="1:18" s="5" customFormat="1" x14ac:dyDescent="0.2">
      <c r="A27" s="27"/>
    </row>
    <row r="28" spans="1:18" s="5" customFormat="1" x14ac:dyDescent="0.2">
      <c r="A28" s="27"/>
    </row>
    <row r="29" spans="1:18" s="5" customFormat="1" x14ac:dyDescent="0.2">
      <c r="A29" s="27"/>
    </row>
    <row r="30" spans="1:18" s="5" customFormat="1" x14ac:dyDescent="0.2">
      <c r="A30" s="27"/>
    </row>
    <row r="31" spans="1:18" s="5" customFormat="1" x14ac:dyDescent="0.2">
      <c r="A31" s="27"/>
    </row>
    <row r="32" spans="1:18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2018-11-16T20:09:50Z</dcterms:modified>
</cp:coreProperties>
</file>