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OLETINES\BV Octubre 2018\páginas\"/>
    </mc:Choice>
  </mc:AlternateContent>
  <bookViews>
    <workbookView xWindow="0" yWindow="0" windowWidth="28800" windowHeight="11430" tabRatio="898"/>
  </bookViews>
  <sheets>
    <sheet name="Feminicidio" sheetId="1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Feminicidio!$A$1:$T$165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[3]Casos!#REF!</definedName>
    <definedName name="DIST">[4]Casos!#REF!</definedName>
    <definedName name="DISTRITO">#REF!</definedName>
    <definedName name="DPTO" localSheetId="0">[3]Casos!#REF!</definedName>
    <definedName name="DPTO">[4]Casos!#REF!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[6]Casos!#REF!</definedName>
    <definedName name="J">[7]Casos!#REF!</definedName>
    <definedName name="JULIO">[8]Casos!#REF!</definedName>
    <definedName name="LABOR">#REF!</definedName>
    <definedName name="LUGAR">#REF!</definedName>
    <definedName name="Marca_temporal">#REF!</definedName>
    <definedName name="MEDIDAS">#REF!</definedName>
    <definedName name="Mes">[9]Participantes!#REF!</definedName>
    <definedName name="N">#REF!</definedName>
    <definedName name="NDDDSFDSF">#REF!</definedName>
    <definedName name="Nro_de_oficio">#REF!</definedName>
    <definedName name="OK">#REF!</definedName>
    <definedName name="PROV" localSheetId="0">[3]Casos!#REF!</definedName>
    <definedName name="PROV">[4]Casos!#REF!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[10]Casos!#REF!</definedName>
    <definedName name="SSSS">#REF!</definedName>
    <definedName name="SSSSSSS">#REF!</definedName>
    <definedName name="SSSSSSSSSS">'[11]Base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[12]Casos!#REF!</definedName>
    <definedName name="ZONA" localSheetId="0">[3]Casos!#REF!</definedName>
    <definedName name="ZONA">[4]Casos!#REF!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0" i="17" l="1"/>
  <c r="O158" i="17" s="1"/>
  <c r="O159" i="17"/>
  <c r="O157" i="17"/>
  <c r="D157" i="17"/>
  <c r="E156" i="17" s="1"/>
  <c r="O156" i="17"/>
  <c r="O155" i="17"/>
  <c r="O153" i="17"/>
  <c r="C150" i="17"/>
  <c r="D145" i="17" s="1"/>
  <c r="D149" i="17"/>
  <c r="L148" i="17"/>
  <c r="D146" i="17"/>
  <c r="M139" i="17"/>
  <c r="O138" i="17"/>
  <c r="O137" i="17"/>
  <c r="F137" i="17"/>
  <c r="G136" i="17" s="1"/>
  <c r="O136" i="17"/>
  <c r="O135" i="17"/>
  <c r="G135" i="17"/>
  <c r="O134" i="17"/>
  <c r="C134" i="17"/>
  <c r="O133" i="17"/>
  <c r="O139" i="17" s="1"/>
  <c r="F128" i="17"/>
  <c r="H126" i="17" s="1"/>
  <c r="L127" i="17"/>
  <c r="M127" i="17" s="1"/>
  <c r="H127" i="17"/>
  <c r="L126" i="17"/>
  <c r="M126" i="17" s="1"/>
  <c r="L125" i="17"/>
  <c r="C135" i="17" s="1"/>
  <c r="D135" i="17" s="1"/>
  <c r="L124" i="17"/>
  <c r="M124" i="17" s="1"/>
  <c r="H124" i="17"/>
  <c r="L123" i="17"/>
  <c r="L122" i="17"/>
  <c r="L128" i="17" s="1"/>
  <c r="H121" i="17"/>
  <c r="H120" i="17"/>
  <c r="H119" i="17"/>
  <c r="H116" i="17"/>
  <c r="H113" i="17"/>
  <c r="H112" i="17"/>
  <c r="H111" i="17"/>
  <c r="H108" i="17"/>
  <c r="H105" i="17"/>
  <c r="O103" i="17"/>
  <c r="Q102" i="17" s="1"/>
  <c r="C99" i="17"/>
  <c r="M145" i="17" s="1"/>
  <c r="D98" i="17"/>
  <c r="H99" i="17" s="1"/>
  <c r="O95" i="17"/>
  <c r="Q93" i="17" s="1"/>
  <c r="Q94" i="17"/>
  <c r="D94" i="17"/>
  <c r="Q92" i="17"/>
  <c r="M84" i="17"/>
  <c r="O80" i="17" s="1"/>
  <c r="F84" i="17"/>
  <c r="E84" i="17"/>
  <c r="D84" i="17"/>
  <c r="H83" i="17"/>
  <c r="H82" i="17"/>
  <c r="O81" i="17"/>
  <c r="H81" i="17"/>
  <c r="H80" i="17"/>
  <c r="H79" i="17"/>
  <c r="H78" i="17"/>
  <c r="O77" i="17"/>
  <c r="H77" i="17"/>
  <c r="H76" i="17"/>
  <c r="H75" i="17"/>
  <c r="H74" i="17"/>
  <c r="H73" i="17"/>
  <c r="H72" i="17"/>
  <c r="H71" i="17"/>
  <c r="M70" i="17"/>
  <c r="O67" i="17" s="1"/>
  <c r="H70" i="17"/>
  <c r="H69" i="17"/>
  <c r="O68" i="17"/>
  <c r="H68" i="17"/>
  <c r="H67" i="17"/>
  <c r="O66" i="17"/>
  <c r="H66" i="17"/>
  <c r="H65" i="17"/>
  <c r="O64" i="17"/>
  <c r="H64" i="17"/>
  <c r="H63" i="17"/>
  <c r="O62" i="17"/>
  <c r="H62" i="17"/>
  <c r="H61" i="17"/>
  <c r="H60" i="17"/>
  <c r="H59" i="17"/>
  <c r="H84" i="17" s="1"/>
  <c r="H58" i="17"/>
  <c r="O55" i="17"/>
  <c r="Q52" i="17" s="1"/>
  <c r="L55" i="17"/>
  <c r="M53" i="17" s="1"/>
  <c r="Q54" i="17"/>
  <c r="M54" i="17"/>
  <c r="Q53" i="17"/>
  <c r="M52" i="17"/>
  <c r="M51" i="17"/>
  <c r="M55" i="17" s="1"/>
  <c r="K42" i="17"/>
  <c r="K43" i="17" s="1"/>
  <c r="M28" i="17"/>
  <c r="L28" i="17"/>
  <c r="K28" i="17"/>
  <c r="M27" i="17"/>
  <c r="M26" i="17"/>
  <c r="M25" i="17"/>
  <c r="M24" i="17"/>
  <c r="M23" i="17"/>
  <c r="M22" i="17"/>
  <c r="M21" i="17"/>
  <c r="M20" i="17"/>
  <c r="M19" i="17"/>
  <c r="M18" i="17"/>
  <c r="C137" i="17" l="1"/>
  <c r="H148" i="17"/>
  <c r="M148" i="17"/>
  <c r="D150" i="17"/>
  <c r="Q95" i="17"/>
  <c r="M122" i="17"/>
  <c r="M128" i="17" s="1"/>
  <c r="M123" i="17"/>
  <c r="M146" i="17"/>
  <c r="O78" i="17"/>
  <c r="O82" i="17"/>
  <c r="D95" i="17"/>
  <c r="C136" i="17"/>
  <c r="D136" i="17" s="1"/>
  <c r="D147" i="17"/>
  <c r="O61" i="17"/>
  <c r="O65" i="17"/>
  <c r="O69" i="17"/>
  <c r="D92" i="17"/>
  <c r="H106" i="17"/>
  <c r="H128" i="17" s="1"/>
  <c r="H114" i="17"/>
  <c r="H122" i="17"/>
  <c r="D134" i="17"/>
  <c r="D137" i="17" s="1"/>
  <c r="M147" i="17"/>
  <c r="Q51" i="17"/>
  <c r="Q55" i="17" s="1"/>
  <c r="O75" i="17"/>
  <c r="O79" i="17"/>
  <c r="O83" i="17"/>
  <c r="Q99" i="17"/>
  <c r="H107" i="17"/>
  <c r="H115" i="17"/>
  <c r="H125" i="17"/>
  <c r="G134" i="17"/>
  <c r="H137" i="17" s="1"/>
  <c r="D148" i="17"/>
  <c r="O154" i="17"/>
  <c r="O160" i="17" s="1"/>
  <c r="Q100" i="17"/>
  <c r="E155" i="17"/>
  <c r="E157" i="17" s="1"/>
  <c r="Q101" i="17"/>
  <c r="H117" i="17"/>
  <c r="O76" i="17"/>
  <c r="D93" i="17"/>
  <c r="D96" i="17"/>
  <c r="H95" i="17" s="1"/>
  <c r="H109" i="17"/>
  <c r="H123" i="17"/>
  <c r="M125" i="17"/>
  <c r="O63" i="17"/>
  <c r="D97" i="17"/>
  <c r="H110" i="17"/>
  <c r="H118" i="17"/>
  <c r="D99" i="17" l="1"/>
  <c r="H92" i="17"/>
  <c r="O84" i="17"/>
  <c r="O70" i="17"/>
  <c r="Q103" i="17"/>
</calcChain>
</file>

<file path=xl/sharedStrings.xml><?xml version="1.0" encoding="utf-8"?>
<sst xmlns="http://schemas.openxmlformats.org/spreadsheetml/2006/main" count="242" uniqueCount="174">
  <si>
    <t>Otro</t>
  </si>
  <si>
    <t>Total</t>
  </si>
  <si>
    <t>Grupo de edad</t>
  </si>
  <si>
    <t>%</t>
  </si>
  <si>
    <t>Arequipa</t>
  </si>
  <si>
    <t>Madre de Dios</t>
  </si>
  <si>
    <t>Conviviente</t>
  </si>
  <si>
    <t>Ex conviviente</t>
  </si>
  <si>
    <t>Otros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</si>
  <si>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</si>
  <si>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</si>
  <si>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</si>
  <si>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</si>
  <si>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</si>
  <si>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</si>
  <si>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</si>
  <si>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</si>
  <si>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</si>
  <si>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Si</t>
  </si>
  <si>
    <t>No</t>
  </si>
  <si>
    <t>Sin información</t>
  </si>
  <si>
    <t>Setiembre</t>
  </si>
  <si>
    <t>Var. %</t>
  </si>
  <si>
    <t>N°</t>
  </si>
  <si>
    <t>Otro familiar</t>
  </si>
  <si>
    <t>Departamento</t>
  </si>
  <si>
    <t>Callao</t>
  </si>
  <si>
    <t>La Libertad</t>
  </si>
  <si>
    <t>Piura</t>
  </si>
  <si>
    <t>Junín</t>
  </si>
  <si>
    <t>Cusco</t>
  </si>
  <si>
    <t>Puno</t>
  </si>
  <si>
    <t>Cajamarca</t>
  </si>
  <si>
    <t>Ica</t>
  </si>
  <si>
    <t>San Martin</t>
  </si>
  <si>
    <t>Lambayeque</t>
  </si>
  <si>
    <t>Huánuco</t>
  </si>
  <si>
    <t>Ancash</t>
  </si>
  <si>
    <t>Ayacucho</t>
  </si>
  <si>
    <t>Loreto</t>
  </si>
  <si>
    <t>Ucayali</t>
  </si>
  <si>
    <t>Amazonas</t>
  </si>
  <si>
    <t>Tacna</t>
  </si>
  <si>
    <t>Huancavelica</t>
  </si>
  <si>
    <t>Moquegua</t>
  </si>
  <si>
    <t>Tumbes</t>
  </si>
  <si>
    <t>Pasco</t>
  </si>
  <si>
    <t>Años</t>
  </si>
  <si>
    <t>Feminicidio</t>
  </si>
  <si>
    <t>Apurimac</t>
  </si>
  <si>
    <t>Vinculo</t>
  </si>
  <si>
    <t>Conocido</t>
  </si>
  <si>
    <t>Familiar</t>
  </si>
  <si>
    <t>Pareja</t>
  </si>
  <si>
    <t>Desconocido</t>
  </si>
  <si>
    <r>
      <t>REPORTE ESTADÍSTICO DE CASOS DE VÍCTIMAS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ATENDIDOS POR LOS CENTROS EMERGENCIA MUJER</t>
    </r>
  </si>
  <si>
    <t>Periodo: Enero a Octubre, 2018</t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</si>
  <si>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</si>
  <si>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t>SECCIÓN I: MAGNITUD DEL FEMINICIDIO</t>
  </si>
  <si>
    <r>
      <t xml:space="preserve">Perú: </t>
    </r>
    <r>
      <rPr>
        <sz val="9"/>
        <color theme="1"/>
        <rFont val="Arial"/>
        <family val="2"/>
      </rPr>
      <t>Casos de víctimas de feminicidio atendidos por los CEM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</si>
  <si>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de víctimas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atendidos por los CEM según mes de ocurrencia</t>
    </r>
  </si>
  <si>
    <t>Mes / año</t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</si>
  <si>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>: Casos de víctimas de feminicidio atendidos por los CEM según año</t>
    </r>
  </si>
  <si>
    <r>
      <t>2018</t>
    </r>
    <r>
      <rPr>
        <b/>
        <sz val="9"/>
        <color theme="1"/>
        <rFont val="Arial"/>
        <family val="2"/>
      </rPr>
      <t xml:space="preserve"> </t>
    </r>
    <r>
      <rPr>
        <b/>
        <vertAlign val="superscript"/>
        <sz val="9"/>
        <color theme="1"/>
        <rFont val="Arial"/>
        <family val="2"/>
      </rPr>
      <t>a/</t>
    </r>
  </si>
  <si>
    <r>
      <t xml:space="preserve">Nota: </t>
    </r>
    <r>
      <rPr>
        <i/>
        <sz val="8"/>
        <color theme="1"/>
        <rFont val="Arial"/>
        <family val="2"/>
      </rPr>
      <t>Se cuenta con un caso atendido por un CEM del departamento de Tacna cuyo hecho ocurrio en el año 2016, y que el CEM toma conocimiento en el mes de abril del 2018.</t>
    </r>
  </si>
  <si>
    <t>a/ Casos reportados al 31 de octubre de 2018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</si>
  <si>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Casos de víctimas de feminicidio según área de ocurrencia</t>
    </r>
  </si>
  <si>
    <t>Área</t>
  </si>
  <si>
    <r>
      <t xml:space="preserve">2018 </t>
    </r>
    <r>
      <rPr>
        <b/>
        <vertAlign val="superscript"/>
        <sz val="9"/>
        <color theme="0"/>
        <rFont val="Arial"/>
        <family val="2"/>
      </rPr>
      <t>a/</t>
    </r>
  </si>
  <si>
    <t>Urbana</t>
  </si>
  <si>
    <t>Rural</t>
  </si>
  <si>
    <t>Urbana marginal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</si>
  <si>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Ranking de los departamentos con mayor casos de víctimas de feminicidio atendidos por los Centros Emergencia Mujer. 2009 - 2018</t>
    </r>
  </si>
  <si>
    <t>Se desconoce</t>
  </si>
  <si>
    <t>Acumulado
2009 - 2017</t>
  </si>
  <si>
    <t>2018 (*)</t>
  </si>
  <si>
    <t>Lima Metropolitana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</si>
  <si>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Modalidad del caso de la víctima de feminicidio</t>
    </r>
  </si>
  <si>
    <t>Modalidad</t>
  </si>
  <si>
    <t>Acuchillamiento</t>
  </si>
  <si>
    <t>Aplastamiento</t>
  </si>
  <si>
    <t>Asfixia / estrangulamiento</t>
  </si>
  <si>
    <t>Decapitación</t>
  </si>
  <si>
    <t>Lima Provincia</t>
  </si>
  <si>
    <t>Disparo de bala</t>
  </si>
  <si>
    <t>Envenenamiento</t>
  </si>
  <si>
    <t>Golpes diversos</t>
  </si>
  <si>
    <t>Quemadura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</si>
  <si>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Lugar donde ocurrió el hecho</t>
    </r>
  </si>
  <si>
    <t>Lugar del hecho</t>
  </si>
  <si>
    <t>Calle - vía pública</t>
  </si>
  <si>
    <t>Casa de ambos</t>
  </si>
  <si>
    <t>Casa de familiar</t>
  </si>
  <si>
    <t>Casa de la víctima</t>
  </si>
  <si>
    <t>Casa del agresor</t>
  </si>
  <si>
    <t>Centro de labores de la víctima</t>
  </si>
  <si>
    <t>Hotel / hostal</t>
  </si>
  <si>
    <t>Lugar desolado (lejano)</t>
  </si>
  <si>
    <t>(*) Casos reportados al 31 de octubre de 2018</t>
  </si>
  <si>
    <t>SECCIÓN II: PERFIL DE LA VICTIMA DE FEMINICIDIO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</si>
  <si>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de la víctima de feminicidio según grupo de edad de la víctima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</si>
  <si>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víctimas de feminicidio en estado de gestación</t>
    </r>
  </si>
  <si>
    <t>Niñas y adolescentes</t>
  </si>
  <si>
    <t>Estaba gestando</t>
  </si>
  <si>
    <t>0 a 5 años</t>
  </si>
  <si>
    <t>6 a 11 años</t>
  </si>
  <si>
    <t>12 a 14 años</t>
  </si>
  <si>
    <t>Adultas</t>
  </si>
  <si>
    <t>15 a 17 años</t>
  </si>
  <si>
    <t>18 a 29 años</t>
  </si>
  <si>
    <t>30 a 59 años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</si>
  <si>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 (menores de edad - vivos)</t>
    </r>
  </si>
  <si>
    <t>60 años a más</t>
  </si>
  <si>
    <t>Adultas mayores</t>
  </si>
  <si>
    <t>Número de hijos/as</t>
  </si>
  <si>
    <t>Ninguno</t>
  </si>
  <si>
    <t>1 a 3 hijos/as</t>
  </si>
  <si>
    <t>De 4 hijos/as a más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</si>
  <si>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de víctimas de feminicidio según vinculo relacional</t>
    </r>
  </si>
  <si>
    <t>Vinculo relacional</t>
  </si>
  <si>
    <t>Esposo</t>
  </si>
  <si>
    <t>Pareja sexual sin hijos</t>
  </si>
  <si>
    <t>Enamorado/novio que no es pareja sexual</t>
  </si>
  <si>
    <t>Ex esposo</t>
  </si>
  <si>
    <t>Ex enamorado</t>
  </si>
  <si>
    <t>Progenitor de su hijo pero 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</si>
  <si>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</si>
  <si>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</si>
  <si>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</si>
  <si>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</si>
  <si>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</si>
  <si>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</si>
  <si>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</si>
  <si>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víctimas de feminicidio según vinculo relacional</t>
    </r>
  </si>
  <si>
    <t>Suegro</t>
  </si>
  <si>
    <t>Yerno</t>
  </si>
  <si>
    <t>Compañero de trabajo</t>
  </si>
  <si>
    <t>Ex pareja</t>
  </si>
  <si>
    <t>Amigo</t>
  </si>
  <si>
    <t>Pretendiente</t>
  </si>
  <si>
    <r>
      <t xml:space="preserve">Cuadro N° 12: </t>
    </r>
    <r>
      <rPr>
        <sz val="9"/>
        <color indexed="8"/>
        <rFont val="Arial"/>
        <family val="2"/>
      </rPr>
      <t>Casos de víctimas de feminicidio atendidos por los CEM según escenario</t>
    </r>
  </si>
  <si>
    <r>
      <t xml:space="preserve">Cuadro N° 13: </t>
    </r>
    <r>
      <rPr>
        <sz val="9"/>
        <color indexed="8"/>
        <rFont val="Arial"/>
        <family val="2"/>
      </rPr>
      <t>Medidas que tomo la víctima de feminicidio previamente antes de que ocurra el hecho</t>
    </r>
  </si>
  <si>
    <t>Escenario</t>
  </si>
  <si>
    <t>Medidas</t>
  </si>
  <si>
    <t>Intimo</t>
  </si>
  <si>
    <t>Denuncia (policial o fiscal)</t>
  </si>
  <si>
    <t>No intimo</t>
  </si>
  <si>
    <t>Separación</t>
  </si>
  <si>
    <t>Se fue a vivir a otro lugar</t>
  </si>
  <si>
    <t>Logro medidas de protección</t>
  </si>
  <si>
    <t>SECCIÓN II: PERFIL DEL AGRESOR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</si>
  <si>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Casos de feminicidio según grupo de edad del agresor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</si>
  <si>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Casos de feminicidio según el estado del agresor (alcohol/drogas)</t>
    </r>
  </si>
  <si>
    <t>Alcohol / drogas</t>
  </si>
  <si>
    <t>15 - 17 años</t>
  </si>
  <si>
    <t>18 - 29 años</t>
  </si>
  <si>
    <t>30 - 59 años</t>
  </si>
  <si>
    <t>Adulto</t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</si>
  <si>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Situación del agresor después del hecho</t>
    </r>
  </si>
  <si>
    <t>Situación después del hecho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</si>
  <si>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Situación laboral del agresor</t>
    </r>
  </si>
  <si>
    <t>Detenido (sin sentencia)</t>
  </si>
  <si>
    <t>Situación laboral</t>
  </si>
  <si>
    <t>Libre / en investigación</t>
  </si>
  <si>
    <t>Si cuenta con ocupación</t>
  </si>
  <si>
    <t>Prisionero</t>
  </si>
  <si>
    <t>No cuenta con ocupación</t>
  </si>
  <si>
    <t>Prófugo</t>
  </si>
  <si>
    <t>Cometió suicidio</t>
  </si>
  <si>
    <t>Sentenciado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</si>
  <si>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fallecida, víctima de feminicidio.</t>
    </r>
  </si>
  <si>
    <r>
      <t xml:space="preserve">1/ </t>
    </r>
    <r>
      <rPr>
        <i/>
        <sz val="11"/>
        <color theme="1"/>
        <rFont val="Calibri"/>
        <family val="2"/>
        <scheme val="minor"/>
      </rPr>
      <t>Según Resolución Vice-Ministerial N° 003-2009-MIMDES</t>
    </r>
  </si>
  <si>
    <r>
      <t xml:space="preserve">Fuente: </t>
    </r>
    <r>
      <rPr>
        <sz val="10"/>
        <color theme="1"/>
        <rFont val="Arial"/>
        <family val="2"/>
      </rPr>
      <t>Registro de casos de víctimas de feminicidio atendidos por los CEM / UGIGC / PNCVFS / MIMP</t>
    </r>
  </si>
  <si>
    <r>
      <t xml:space="preserve">Elaboración: </t>
    </r>
    <r>
      <rPr>
        <sz val="10"/>
        <color theme="1"/>
        <rFont val="Arial"/>
        <family val="2"/>
      </rPr>
      <t>Unidad de Generación de Información y Gestión del Conocimiento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</si>
</sst>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b/>
      <i/>
      <sz val="8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i/>
      <sz val="9"/>
      <color theme="1"/>
      <name val="Arial"/>
      <family val="2"/>
    </font>
    <font>
      <b/>
      <vertAlign val="superscript"/>
      <sz val="16"/>
      <color theme="0"/>
      <name val="Arial"/>
      <family val="2"/>
    </font>
    <font>
      <b/>
      <vertAlign val="superscript"/>
      <sz val="9"/>
      <color theme="1"/>
      <name val="Arial"/>
      <family val="2"/>
    </font>
    <font>
      <i/>
      <sz val="8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sz val="9"/>
      <color rgb="FFC00000"/>
      <name val="Arial"/>
      <family val="2"/>
    </font>
    <font>
      <sz val="9"/>
      <color indexed="8"/>
      <name val="Arial"/>
      <family val="2"/>
    </font>
    <font>
      <b/>
      <sz val="11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theme="0"/>
      </top>
      <bottom/>
      <diagonal/>
    </border>
  </borders>
  <cellStyleXfs count="13">
    <xf numFmtId="0" fontId="0" fillId="0" borderId="0"/>
    <xf numFmtId="9" fontId="4" fillId="0" borderId="0" applyFont="0" applyFill="0" applyBorder="0" applyAlignment="0" applyProtection="0"/>
    <xf numFmtId="0" fontId="8" fillId="0" borderId="0" applyBorder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0" fontId="9" fillId="0" borderId="0"/>
    <xf numFmtId="9" fontId="30" fillId="0" borderId="0" applyFont="0" applyFill="0" applyBorder="0" applyAlignment="0" applyProtection="0"/>
  </cellStyleXfs>
  <cellXfs count="180">
    <xf numFmtId="0" fontId="0" fillId="0" borderId="0" xfId="0"/>
    <xf numFmtId="0" fontId="2" fillId="2" borderId="0" xfId="0" applyFont="1" applyFill="1" applyBorder="1"/>
    <xf numFmtId="0" fontId="7" fillId="3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10" fillId="5" borderId="0" xfId="0" applyFont="1" applyFill="1" applyAlignment="1">
      <alignment horizontal="center"/>
    </xf>
    <xf numFmtId="0" fontId="10" fillId="5" borderId="0" xfId="0" applyFont="1" applyFill="1"/>
    <xf numFmtId="0" fontId="2" fillId="0" borderId="0" xfId="0" applyFont="1" applyFill="1" applyBorder="1"/>
    <xf numFmtId="0" fontId="2" fillId="2" borderId="0" xfId="7" applyFont="1" applyFill="1" applyBorder="1" applyAlignment="1">
      <alignment vertical="center"/>
    </xf>
    <xf numFmtId="0" fontId="2" fillId="0" borderId="0" xfId="7" applyFont="1" applyFill="1" applyBorder="1" applyAlignment="1">
      <alignment vertical="center"/>
    </xf>
    <xf numFmtId="0" fontId="2" fillId="0" borderId="0" xfId="7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Fill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9" fontId="2" fillId="0" borderId="0" xfId="1" applyFont="1" applyBorder="1" applyAlignment="1">
      <alignment horizontal="center" vertical="center"/>
    </xf>
    <xf numFmtId="9" fontId="7" fillId="3" borderId="1" xfId="1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2" fillId="0" borderId="0" xfId="0" applyFont="1" applyFill="1" applyBorder="1" applyAlignment="1">
      <alignment vertic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2" fillId="0" borderId="0" xfId="0" applyFont="1" applyAlignment="1">
      <alignment horizontal="right"/>
    </xf>
    <xf numFmtId="9" fontId="2" fillId="0" borderId="0" xfId="1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/>
    <xf numFmtId="0" fontId="7" fillId="3" borderId="1" xfId="0" applyFont="1" applyFill="1" applyBorder="1" applyAlignment="1">
      <alignment horizontal="center"/>
    </xf>
    <xf numFmtId="9" fontId="7" fillId="3" borderId="1" xfId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9" fontId="2" fillId="0" borderId="0" xfId="1" applyFont="1" applyFill="1" applyBorder="1" applyAlignment="1">
      <alignment horizontal="center"/>
    </xf>
    <xf numFmtId="3" fontId="7" fillId="3" borderId="1" xfId="1" applyNumberFormat="1" applyFont="1" applyFill="1" applyBorder="1" applyAlignment="1">
      <alignment horizontal="center"/>
    </xf>
    <xf numFmtId="9" fontId="7" fillId="0" borderId="0" xfId="1" applyFont="1" applyFill="1" applyBorder="1" applyAlignment="1">
      <alignment horizontal="right"/>
    </xf>
    <xf numFmtId="0" fontId="18" fillId="0" borderId="0" xfId="0" applyFont="1"/>
    <xf numFmtId="9" fontId="2" fillId="0" borderId="0" xfId="7" applyNumberFormat="1" applyFont="1" applyFill="1" applyBorder="1" applyAlignment="1">
      <alignment horizontal="center" vertical="center"/>
    </xf>
    <xf numFmtId="9" fontId="7" fillId="3" borderId="1" xfId="0" applyNumberFormat="1" applyFont="1" applyFill="1" applyBorder="1" applyAlignment="1">
      <alignment horizontal="center"/>
    </xf>
    <xf numFmtId="9" fontId="2" fillId="0" borderId="0" xfId="1" applyFont="1" applyFill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9" fontId="2" fillId="0" borderId="0" xfId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/>
    </xf>
    <xf numFmtId="9" fontId="5" fillId="0" borderId="0" xfId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2" borderId="0" xfId="0" applyFont="1" applyFill="1" applyBorder="1" applyAlignment="1">
      <alignment vertical="center" wrapText="1"/>
    </xf>
    <xf numFmtId="0" fontId="5" fillId="0" borderId="0" xfId="0" applyFont="1"/>
    <xf numFmtId="0" fontId="7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9" fontId="5" fillId="0" borderId="0" xfId="1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vertical="center"/>
    </xf>
    <xf numFmtId="0" fontId="18" fillId="3" borderId="1" xfId="0" applyFont="1" applyFill="1" applyBorder="1" applyAlignment="1">
      <alignment vertical="center"/>
    </xf>
    <xf numFmtId="0" fontId="7" fillId="3" borderId="0" xfId="0" applyFont="1" applyFill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0" fontId="2" fillId="0" borderId="0" xfId="0" applyFont="1" applyBorder="1" applyAlignment="1">
      <alignment horizontal="right" vertical="center"/>
    </xf>
    <xf numFmtId="3" fontId="7" fillId="3" borderId="1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top"/>
    </xf>
    <xf numFmtId="0" fontId="22" fillId="0" borderId="0" xfId="0" applyFont="1" applyAlignment="1">
      <alignment horizontal="left" vertical="top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9" fontId="2" fillId="0" borderId="3" xfId="1" applyFont="1" applyBorder="1" applyAlignment="1">
      <alignment horizontal="center" vertical="center"/>
    </xf>
    <xf numFmtId="9" fontId="7" fillId="3" borderId="0" xfId="1" applyFont="1" applyFill="1" applyBorder="1" applyAlignment="1">
      <alignment horizontal="center" vertical="center"/>
    </xf>
    <xf numFmtId="0" fontId="7" fillId="3" borderId="0" xfId="0" applyFont="1" applyFill="1" applyAlignment="1">
      <alignment horizontal="right" vertical="center" wrapText="1"/>
    </xf>
    <xf numFmtId="0" fontId="22" fillId="0" borderId="0" xfId="0" applyFont="1" applyAlignment="1">
      <alignment horizontal="left" vertical="center"/>
    </xf>
    <xf numFmtId="0" fontId="5" fillId="8" borderId="0" xfId="0" applyFont="1" applyFill="1" applyAlignment="1">
      <alignment vertical="center"/>
    </xf>
    <xf numFmtId="0" fontId="2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3" fontId="2" fillId="0" borderId="0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3" fontId="2" fillId="0" borderId="0" xfId="1" applyNumberFormat="1" applyFont="1" applyFill="1" applyBorder="1" applyAlignment="1">
      <alignment horizontal="center" vertical="center"/>
    </xf>
    <xf numFmtId="9" fontId="7" fillId="3" borderId="1" xfId="1" applyNumberFormat="1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7" fillId="5" borderId="0" xfId="0" applyFont="1" applyFill="1"/>
    <xf numFmtId="0" fontId="7" fillId="5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wrapText="1"/>
    </xf>
    <xf numFmtId="0" fontId="2" fillId="0" borderId="0" xfId="0" applyFont="1" applyAlignment="1">
      <alignment horizontal="left" vertical="center"/>
    </xf>
    <xf numFmtId="9" fontId="24" fillId="0" borderId="0" xfId="0" applyNumberFormat="1" applyFont="1" applyAlignment="1">
      <alignment horizontal="left"/>
    </xf>
    <xf numFmtId="0" fontId="3" fillId="3" borderId="1" xfId="0" applyFont="1" applyFill="1" applyBorder="1"/>
    <xf numFmtId="0" fontId="18" fillId="0" borderId="0" xfId="0" applyFont="1" applyFill="1" applyBorder="1" applyAlignment="1">
      <alignment vertical="top"/>
    </xf>
    <xf numFmtId="9" fontId="7" fillId="0" borderId="0" xfId="1" applyFont="1" applyFill="1" applyAlignment="1">
      <alignment horizontal="center"/>
    </xf>
    <xf numFmtId="0" fontId="7" fillId="3" borderId="1" xfId="0" applyFont="1" applyFill="1" applyBorder="1"/>
    <xf numFmtId="0" fontId="2" fillId="9" borderId="0" xfId="7" applyFont="1" applyFill="1" applyBorder="1" applyAlignment="1">
      <alignment vertical="center"/>
    </xf>
    <xf numFmtId="0" fontId="2" fillId="9" borderId="0" xfId="7" applyFont="1" applyFill="1" applyBorder="1" applyAlignment="1">
      <alignment horizontal="center" vertical="center"/>
    </xf>
    <xf numFmtId="0" fontId="2" fillId="9" borderId="0" xfId="0" applyFont="1" applyFill="1" applyAlignment="1">
      <alignment horizontal="center"/>
    </xf>
    <xf numFmtId="9" fontId="2" fillId="9" borderId="0" xfId="1" applyFont="1" applyFill="1" applyAlignment="1">
      <alignment horizontal="center"/>
    </xf>
    <xf numFmtId="0" fontId="2" fillId="10" borderId="0" xfId="7" applyFont="1" applyFill="1" applyBorder="1" applyAlignment="1">
      <alignment vertical="center"/>
    </xf>
    <xf numFmtId="0" fontId="2" fillId="10" borderId="0" xfId="7" applyFont="1" applyFill="1" applyBorder="1" applyAlignment="1">
      <alignment horizontal="center" vertical="center"/>
    </xf>
    <xf numFmtId="0" fontId="2" fillId="10" borderId="0" xfId="0" applyFont="1" applyFill="1" applyAlignment="1">
      <alignment horizontal="center"/>
    </xf>
    <xf numFmtId="9" fontId="2" fillId="10" borderId="0" xfId="1" applyFont="1" applyFill="1" applyAlignment="1">
      <alignment horizontal="center"/>
    </xf>
    <xf numFmtId="0" fontId="3" fillId="0" borderId="0" xfId="0" applyFont="1"/>
    <xf numFmtId="0" fontId="2" fillId="10" borderId="0" xfId="7" applyFont="1" applyFill="1" applyBorder="1" applyAlignment="1">
      <alignment horizontal="left" vertical="center"/>
    </xf>
    <xf numFmtId="0" fontId="2" fillId="7" borderId="0" xfId="7" applyFont="1" applyFill="1" applyBorder="1" applyAlignment="1">
      <alignment vertical="center"/>
    </xf>
    <xf numFmtId="0" fontId="2" fillId="7" borderId="0" xfId="7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/>
    </xf>
    <xf numFmtId="9" fontId="2" fillId="7" borderId="0" xfId="1" applyFont="1" applyFill="1" applyAlignment="1">
      <alignment horizontal="center"/>
    </xf>
    <xf numFmtId="9" fontId="2" fillId="9" borderId="0" xfId="7" applyNumberFormat="1" applyFont="1" applyFill="1" applyBorder="1" applyAlignment="1">
      <alignment horizontal="center" vertical="center"/>
    </xf>
    <xf numFmtId="0" fontId="2" fillId="11" borderId="0" xfId="7" applyFont="1" applyFill="1" applyBorder="1" applyAlignment="1">
      <alignment vertical="center"/>
    </xf>
    <xf numFmtId="0" fontId="2" fillId="11" borderId="0" xfId="7" applyFont="1" applyFill="1" applyBorder="1" applyAlignment="1">
      <alignment horizontal="center" vertical="center"/>
    </xf>
    <xf numFmtId="0" fontId="2" fillId="11" borderId="0" xfId="0" applyFont="1" applyFill="1" applyAlignment="1">
      <alignment horizontal="center"/>
    </xf>
    <xf numFmtId="9" fontId="2" fillId="11" borderId="0" xfId="1" applyFont="1" applyFill="1" applyAlignment="1">
      <alignment horizontal="center"/>
    </xf>
    <xf numFmtId="9" fontId="2" fillId="10" borderId="0" xfId="7" applyNumberFormat="1" applyFont="1" applyFill="1" applyBorder="1" applyAlignment="1">
      <alignment horizontal="center" vertical="center"/>
    </xf>
    <xf numFmtId="9" fontId="2" fillId="7" borderId="0" xfId="7" applyNumberFormat="1" applyFont="1" applyFill="1" applyBorder="1" applyAlignment="1">
      <alignment horizontal="center" vertical="center"/>
    </xf>
    <xf numFmtId="9" fontId="2" fillId="0" borderId="0" xfId="0" applyNumberFormat="1" applyFont="1" applyFill="1"/>
    <xf numFmtId="9" fontId="2" fillId="11" borderId="0" xfId="7" applyNumberFormat="1" applyFont="1" applyFill="1" applyBorder="1" applyAlignment="1">
      <alignment horizontal="center" vertical="center"/>
    </xf>
    <xf numFmtId="0" fontId="2" fillId="2" borderId="0" xfId="7" applyFont="1" applyFill="1" applyBorder="1" applyAlignment="1">
      <alignment horizontal="center" vertical="center"/>
    </xf>
    <xf numFmtId="9" fontId="2" fillId="2" borderId="0" xfId="1" applyNumberFormat="1" applyFont="1" applyFill="1" applyBorder="1" applyAlignment="1">
      <alignment horizontal="center" vertical="center"/>
    </xf>
    <xf numFmtId="0" fontId="2" fillId="6" borderId="0" xfId="7" applyFont="1" applyFill="1" applyBorder="1" applyAlignment="1">
      <alignment vertical="center"/>
    </xf>
    <xf numFmtId="0" fontId="2" fillId="6" borderId="0" xfId="0" applyFont="1" applyFill="1" applyAlignment="1">
      <alignment horizontal="center"/>
    </xf>
    <xf numFmtId="9" fontId="2" fillId="6" borderId="0" xfId="0" applyNumberFormat="1" applyFont="1" applyFill="1" applyAlignment="1">
      <alignment horizontal="center"/>
    </xf>
    <xf numFmtId="9" fontId="7" fillId="0" borderId="0" xfId="0" applyNumberFormat="1" applyFont="1" applyFill="1" applyAlignment="1"/>
    <xf numFmtId="0" fontId="2" fillId="6" borderId="0" xfId="7" applyFont="1" applyFill="1" applyBorder="1" applyAlignment="1">
      <alignment horizontal="center" vertical="center"/>
    </xf>
    <xf numFmtId="9" fontId="2" fillId="6" borderId="0" xfId="1" applyFont="1" applyFill="1" applyAlignment="1">
      <alignment horizontal="center"/>
    </xf>
    <xf numFmtId="9" fontId="2" fillId="0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2" borderId="0" xfId="7" applyFont="1" applyFill="1" applyBorder="1" applyAlignment="1">
      <alignment wrapText="1"/>
    </xf>
    <xf numFmtId="0" fontId="5" fillId="2" borderId="0" xfId="7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1" fontId="2" fillId="0" borderId="0" xfId="0" applyNumberFormat="1" applyFont="1" applyFill="1" applyBorder="1" applyAlignment="1">
      <alignment horizontal="center"/>
    </xf>
    <xf numFmtId="1" fontId="2" fillId="0" borderId="0" xfId="7" applyNumberFormat="1" applyFont="1" applyFill="1" applyBorder="1" applyAlignment="1">
      <alignment horizontal="center" vertical="center"/>
    </xf>
    <xf numFmtId="9" fontId="5" fillId="0" borderId="0" xfId="1" applyFont="1" applyFill="1" applyBorder="1" applyAlignment="1"/>
    <xf numFmtId="1" fontId="2" fillId="0" borderId="0" xfId="0" applyNumberFormat="1" applyFont="1" applyFill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9" fontId="2" fillId="0" borderId="0" xfId="1" applyFont="1" applyAlignment="1">
      <alignment horizontal="center" vertical="center"/>
    </xf>
    <xf numFmtId="9" fontId="2" fillId="0" borderId="0" xfId="1" applyNumberFormat="1" applyFont="1" applyAlignment="1">
      <alignment horizontal="center" vertical="center"/>
    </xf>
    <xf numFmtId="0" fontId="14" fillId="0" borderId="0" xfId="0" applyFont="1" applyAlignment="1">
      <alignment horizontal="right"/>
    </xf>
    <xf numFmtId="9" fontId="26" fillId="0" borderId="0" xfId="0" applyNumberFormat="1" applyFont="1" applyAlignment="1">
      <alignment horizontal="right" vertical="top"/>
    </xf>
    <xf numFmtId="1" fontId="2" fillId="0" borderId="0" xfId="1" applyNumberFormat="1" applyFont="1" applyAlignment="1">
      <alignment horizontal="center" vertical="center"/>
    </xf>
    <xf numFmtId="1" fontId="7" fillId="3" borderId="1" xfId="1" applyNumberFormat="1" applyFont="1" applyFill="1" applyBorder="1" applyAlignment="1">
      <alignment horizontal="center"/>
    </xf>
    <xf numFmtId="0" fontId="0" fillId="0" borderId="0" xfId="0" applyFont="1" applyAlignment="1">
      <alignment vertical="top"/>
    </xf>
    <xf numFmtId="0" fontId="14" fillId="0" borderId="0" xfId="0" applyFont="1"/>
    <xf numFmtId="0" fontId="28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center"/>
    </xf>
    <xf numFmtId="9" fontId="7" fillId="3" borderId="1" xfId="1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top" wrapText="1"/>
    </xf>
    <xf numFmtId="9" fontId="2" fillId="0" borderId="0" xfId="1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3" borderId="0" xfId="0" applyFont="1" applyFill="1" applyAlignment="1">
      <alignment horizontal="center"/>
    </xf>
    <xf numFmtId="9" fontId="5" fillId="0" borderId="0" xfId="1" applyFont="1" applyFill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5" fillId="2" borderId="0" xfId="7" applyFont="1" applyFill="1" applyBorder="1" applyAlignment="1">
      <alignment horizontal="left" wrapText="1"/>
    </xf>
    <xf numFmtId="0" fontId="5" fillId="2" borderId="0" xfId="7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9" fontId="2" fillId="0" borderId="0" xfId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wrapText="1"/>
    </xf>
    <xf numFmtId="9" fontId="7" fillId="3" borderId="1" xfId="1" applyFont="1" applyFill="1" applyBorder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top"/>
    </xf>
    <xf numFmtId="0" fontId="11" fillId="4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5" fillId="7" borderId="0" xfId="0" applyFont="1" applyFill="1" applyAlignment="1">
      <alignment horizontal="justify" vertical="center" wrapText="1"/>
    </xf>
    <xf numFmtId="0" fontId="16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center" wrapText="1"/>
    </xf>
  </cellXfs>
  <cellStyles count="13">
    <cellStyle name="Normal" xfId="0" builtinId="0"/>
    <cellStyle name="Normal 2" xfId="2"/>
    <cellStyle name="Normal 2 2" xfId="3"/>
    <cellStyle name="Normal 2 2 3" xfId="7"/>
    <cellStyle name="Normal 2 3" xfId="10"/>
    <cellStyle name="Normal 2 3 2" xfId="6"/>
    <cellStyle name="Normal 3 2" xfId="11"/>
    <cellStyle name="Porcentaje" xfId="1" builtinId="5"/>
    <cellStyle name="Porcentaje 10" xfId="9"/>
    <cellStyle name="Porcentaje 2" xfId="5"/>
    <cellStyle name="Porcentaje 3 2" xfId="8"/>
    <cellStyle name="Porcentual 2" xfId="4"/>
    <cellStyle name="Porcentual 2 2" xfId="12"/>
  </cellStyles>
  <dxfs count="0"/>
  <tableStyles count="0" defaultTableStyle="TableStyleMedium2" defaultPivotStyle="PivotStyleLight16"/>
  <colors>
    <mruColors>
      <color rgb="FF434343"/>
      <color rgb="FF305496"/>
      <color rgb="FFFF3333"/>
      <color rgb="FFFF8989"/>
      <color rgb="FFFF9797"/>
      <color rgb="FFDDEBF7"/>
      <color rgb="FFCDFFCD"/>
      <color rgb="FFFFFF89"/>
      <color rgb="FFFFE5E5"/>
      <color rgb="FFC1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84728758989694"/>
          <c:y val="0.13125440728695167"/>
          <c:w val="0.47083601358047072"/>
          <c:h val="0.867442535587491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5B7-4C82-B137-43D7FACDA33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5B7-4C82-B137-43D7FACDA33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5B7-4C82-B137-43D7FACDA33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5B7-4C82-B137-43D7FACDA33F}"/>
              </c:ext>
            </c:extLst>
          </c:dPt>
          <c:dLbls>
            <c:dLbl>
              <c:idx val="0"/>
              <c:layout>
                <c:manualLayout>
                  <c:x val="3.8623715491477598E-2"/>
                  <c:y val="8.2884357975554262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5B7-4C82-B137-43D7FACDA33F}"/>
                </c:ext>
                <c:ext xmlns:c15="http://schemas.microsoft.com/office/drawing/2012/chart" uri="{CE6537A1-D6FC-4f65-9D91-7224C49458BB}">
                  <c15:layout>
                    <c:manualLayout>
                      <c:w val="0.245676764042456"/>
                      <c:h val="0.1381113450366132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8.0575196903303864E-2"/>
                  <c:y val="-1.6538606435567984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5B7-4C82-B137-43D7FACDA33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1283488601395299E-2"/>
                  <c:y val="2.957934590904631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5B7-4C82-B137-43D7FACDA33F}"/>
                </c:ext>
                <c:ext xmlns:c15="http://schemas.microsoft.com/office/drawing/2012/chart" uri="{CE6537A1-D6FC-4f65-9D91-7224C49458BB}">
                  <c15:layout>
                    <c:manualLayout>
                      <c:w val="0.25067385444743934"/>
                      <c:h val="0.16842101540632343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5.3133053676967926E-2"/>
                  <c:y val="2.5420544782611129E-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5B7-4C82-B137-43D7FACDA33F}"/>
                </c:ext>
                <c:ext xmlns:c15="http://schemas.microsoft.com/office/drawing/2012/chart" uri="{CE6537A1-D6FC-4f65-9D91-7224C49458BB}">
                  <c15:layout>
                    <c:manualLayout>
                      <c:w val="0.36742620704925061"/>
                      <c:h val="0.2231578112504213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Feminicidio!$B$105:$B$108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Feminicidio!$F$105:$F$108</c:f>
              <c:numCache>
                <c:formatCode>General</c:formatCode>
                <c:ptCount val="4"/>
                <c:pt idx="0">
                  <c:v>8</c:v>
                </c:pt>
                <c:pt idx="1">
                  <c:v>33</c:v>
                </c:pt>
                <c:pt idx="2">
                  <c:v>14</c:v>
                </c:pt>
                <c:pt idx="3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5B7-4C82-B137-43D7FACDA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92311230287995"/>
          <c:y val="0.25170523154420549"/>
          <c:w val="0.65776367699888583"/>
          <c:h val="0.748294768455794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DEE-40A4-8B8E-7054140B433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DEE-40A4-8B8E-7054140B433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DEE-40A4-8B8E-7054140B433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DEE-40A4-8B8E-7054140B433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DEE-40A4-8B8E-7054140B433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DEE-40A4-8B8E-7054140B433A}"/>
              </c:ext>
            </c:extLst>
          </c:dPt>
          <c:dLbls>
            <c:dLbl>
              <c:idx val="0"/>
              <c:layout>
                <c:manualLayout>
                  <c:x val="-0.1054181076923421"/>
                  <c:y val="-0.1535565885589602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DEE-40A4-8B8E-7054140B433A}"/>
                </c:ext>
                <c:ext xmlns:c15="http://schemas.microsoft.com/office/drawing/2012/chart" uri="{CE6537A1-D6FC-4f65-9D91-7224C49458BB}">
                  <c15:layout>
                    <c:manualLayout>
                      <c:w val="0.46613364531678747"/>
                      <c:h val="0.15713663544369566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7.9687510465809436E-3"/>
                  <c:y val="4.382341397622066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DEE-40A4-8B8E-7054140B433A}"/>
                </c:ext>
                <c:ext xmlns:c15="http://schemas.microsoft.com/office/drawing/2012/chart" uri="{CE6537A1-D6FC-4f65-9D91-7224C49458BB}">
                  <c15:layout>
                    <c:manualLayout>
                      <c:w val="0.25926494852496274"/>
                      <c:h val="0.17366209982654704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283087028647851"/>
                  <c:y val="5.3746294742274527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DEE-40A4-8B8E-7054140B433A}"/>
                </c:ext>
                <c:ext xmlns:c15="http://schemas.microsoft.com/office/drawing/2012/chart" uri="{CE6537A1-D6FC-4f65-9D91-7224C49458BB}">
                  <c15:layout>
                    <c:manualLayout>
                      <c:w val="0.24705383277478471"/>
                      <c:h val="0.19244708822169204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9.8279253472416291E-3"/>
                  <c:y val="-3.79118067346244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DEE-40A4-8B8E-7054140B433A}"/>
                </c:ext>
                <c:ext xmlns:c15="http://schemas.microsoft.com/office/drawing/2012/chart" uri="{CE6537A1-D6FC-4f65-9D91-7224C49458BB}">
                  <c15:layout>
                    <c:manualLayout>
                      <c:w val="0.28321920484407898"/>
                      <c:h val="0.18821479276736713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1155291401625851"/>
                  <c:y val="-0.118749241173867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7DEE-40A4-8B8E-7054140B433A}"/>
                </c:ext>
                <c:ext xmlns:c15="http://schemas.microsoft.com/office/drawing/2012/chart" uri="{CE6537A1-D6FC-4f65-9D91-7224C49458BB}">
                  <c15:layout>
                    <c:manualLayout>
                      <c:w val="0.50667020922688077"/>
                      <c:h val="8.7373656606177241E-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3.2954740816323012E-3"/>
                  <c:y val="2.07776474066334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7DEE-40A4-8B8E-7054140B433A}"/>
                </c:ext>
                <c:ext xmlns:c15="http://schemas.microsoft.com/office/drawing/2012/chart" uri="{CE6537A1-D6FC-4f65-9D91-7224C49458BB}">
                  <c15:layout>
                    <c:manualLayout>
                      <c:w val="0.2371075740086227"/>
                      <c:h val="0.16620921198414426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Feminicidio!$K$122:$K$127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Feminicidio!$L$122:$L$127</c:f>
              <c:numCache>
                <c:formatCode>General</c:formatCode>
                <c:ptCount val="6"/>
                <c:pt idx="0">
                  <c:v>64</c:v>
                </c:pt>
                <c:pt idx="1">
                  <c:v>22</c:v>
                </c:pt>
                <c:pt idx="2">
                  <c:v>6</c:v>
                </c:pt>
                <c:pt idx="3">
                  <c:v>5</c:v>
                </c:pt>
                <c:pt idx="4">
                  <c:v>11</c:v>
                </c:pt>
                <c:pt idx="5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DEE-40A4-8B8E-7054140B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683130989246271"/>
        </c:manualLayout>
      </c:layout>
      <c:pieChart>
        <c:varyColors val="1"/>
        <c:ser>
          <c:idx val="0"/>
          <c:order val="0"/>
          <c:tx>
            <c:strRef>
              <c:f>Feminicidio!$L$144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8D5-4F8F-9462-37C4F9EAB3AA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8D5-4F8F-9462-37C4F9EAB3AA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8D5-4F8F-9462-37C4F9EAB3AA}"/>
              </c:ext>
            </c:extLst>
          </c:dPt>
          <c:dLbls>
            <c:dLbl>
              <c:idx val="0"/>
              <c:layout>
                <c:manualLayout>
                  <c:x val="-0.1831961435812097"/>
                  <c:y val="0.13681936459766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8D5-4F8F-9462-37C4F9EAB3AA}"/>
                </c:ext>
                <c:ext xmlns:c15="http://schemas.microsoft.com/office/drawing/2012/chart" uri="{CE6537A1-D6FC-4f65-9D91-7224C49458BB}">
                  <c15:layout>
                    <c:manualLayout>
                      <c:w val="0.32413365023728341"/>
                      <c:h val="0.1633766849230545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18717300443623899"/>
                  <c:y val="-0.1683773107859992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8D5-4F8F-9462-37C4F9EAB3AA}"/>
                </c:ext>
                <c:ext xmlns:c15="http://schemas.microsoft.com/office/drawing/2012/chart" uri="{CE6537A1-D6FC-4f65-9D91-7224C49458BB}">
                  <c15:layout>
                    <c:manualLayout>
                      <c:w val="0.32676511613430947"/>
                      <c:h val="0.2719930039988879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3056714280673146"/>
                  <c:y val="0.1164064256715244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8D5-4F8F-9462-37C4F9EAB3AA}"/>
                </c:ext>
                <c:ext xmlns:c15="http://schemas.microsoft.com/office/drawing/2012/chart" uri="{CE6537A1-D6FC-4f65-9D91-7224C49458BB}">
                  <c15:layout>
                    <c:manualLayout>
                      <c:w val="0.3910394268375329"/>
                      <c:h val="0.28807536067998696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Feminicidio!$K$145:$K$147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Feminicidio!$L$145:$L$147</c:f>
              <c:numCache>
                <c:formatCode>General</c:formatCode>
                <c:ptCount val="3"/>
                <c:pt idx="0">
                  <c:v>21</c:v>
                </c:pt>
                <c:pt idx="1">
                  <c:v>52</c:v>
                </c:pt>
                <c:pt idx="2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8D5-4F8F-9462-37C4F9EAB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víctimas de feminicidio atendidos por los CEM según año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9364662546766007"/>
          <c:y val="5.7213436555724341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7.3770214069485474E-2"/>
          <c:y val="0.14096560400682276"/>
          <c:w val="0.92882368184989539"/>
          <c:h val="0.7263209793554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Feminicidio!$K$32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rgbClr val="7030A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FF3-4947-92FD-ED0A4D3F6425}"/>
              </c:ext>
            </c:extLst>
          </c:dPt>
          <c:dLbls>
            <c:dLbl>
              <c:idx val="0"/>
              <c:layout>
                <c:manualLayout>
                  <c:x val="-3.1876047849520774E-3"/>
                  <c:y val="1.0893246870138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FF3-4947-92FD-ED0A4D3F64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7769421334589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FF3-4947-92FD-ED0A4D3F64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516559784102832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FF3-4947-92FD-ED0A4D3F64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FF3-4947-92FD-ED0A4D3F64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FF3-4947-92FD-ED0A4D3F64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0632911392405064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FF3-4947-92FD-ED0A4D3F64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1250872121998645E-3"/>
                  <c:y val="7.960196510299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FF3-4947-92FD-ED0A4D3F64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877637130801688E-3"/>
                  <c:y val="7.9601965103000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FF3-4947-92FD-ED0A4D3F64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6877637130802926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CFF3-4947-92FD-ED0A4D3F64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5292534635703422E-3"/>
                  <c:y val="7.960196510299992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FF3-4947-92FD-ED0A4D3F64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Feminicidio!$I$33:$I$42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 a/</c:v>
                </c:pt>
              </c:strCache>
            </c:strRef>
          </c:cat>
          <c:val>
            <c:numRef>
              <c:f>Feminicidio!$K$33:$K$42</c:f>
              <c:numCache>
                <c:formatCode>General</c:formatCode>
                <c:ptCount val="10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CFF3-4947-92FD-ED0A4D3F6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028506880"/>
        <c:axId val="2028496240"/>
      </c:barChart>
      <c:catAx>
        <c:axId val="202850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00206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28496240"/>
        <c:crosses val="autoZero"/>
        <c:auto val="1"/>
        <c:lblAlgn val="ctr"/>
        <c:lblOffset val="100"/>
        <c:noMultiLvlLbl val="0"/>
      </c:catAx>
      <c:valAx>
        <c:axId val="2028496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28506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3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microsoft.com/office/2007/relationships/hdphoto" Target="../media/hdphoto4.wdp"/><Relationship Id="rId5" Type="http://schemas.openxmlformats.org/officeDocument/2006/relationships/image" Target="../media/image3.png"/><Relationship Id="rId15" Type="http://schemas.microsoft.com/office/2007/relationships/hdphoto" Target="../media/hdphoto5.wdp"/><Relationship Id="rId10" Type="http://schemas.openxmlformats.org/officeDocument/2006/relationships/image" Target="../media/image5.png"/><Relationship Id="rId4" Type="http://schemas.microsoft.com/office/2007/relationships/hdphoto" Target="../media/hdphoto2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76201</xdr:colOff>
      <xdr:row>117</xdr:row>
      <xdr:rowOff>104775</xdr:rowOff>
    </xdr:from>
    <xdr:to>
      <xdr:col>19</xdr:col>
      <xdr:colOff>0</xdr:colOff>
      <xdr:row>128</xdr:row>
      <xdr:rowOff>95250</xdr:rowOff>
    </xdr:to>
    <xdr:sp macro="" textlink="">
      <xdr:nvSpPr>
        <xdr:cNvPr id="2" name="Rectángulo 1">
          <a:extLst>
            <a:ext uri="{FF2B5EF4-FFF2-40B4-BE49-F238E27FC236}">
              <a16:creationId xmlns="" xmlns:a16="http://schemas.microsoft.com/office/drawing/2014/main" id="{586311A0-4718-4031-B295-BBEBE8D74B23}"/>
            </a:ext>
          </a:extLst>
        </xdr:cNvPr>
        <xdr:cNvSpPr/>
      </xdr:nvSpPr>
      <xdr:spPr>
        <a:xfrm>
          <a:off x="4663441" y="21356955"/>
          <a:ext cx="5135879" cy="20097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1</xdr:col>
      <xdr:colOff>10580</xdr:colOff>
      <xdr:row>0</xdr:row>
      <xdr:rowOff>43393</xdr:rowOff>
    </xdr:from>
    <xdr:to>
      <xdr:col>3</xdr:col>
      <xdr:colOff>539436</xdr:colOff>
      <xdr:row>3</xdr:row>
      <xdr:rowOff>70527</xdr:rowOff>
    </xdr:to>
    <xdr:pic>
      <xdr:nvPicPr>
        <xdr:cNvPr id="3" name="Imagen 21" descr="C:\Users\OANGUL~1.PNC\AppData\Local\Temp\Logo MIMP Altas JPG-1.jpg">
          <a:extLst>
            <a:ext uri="{FF2B5EF4-FFF2-40B4-BE49-F238E27FC236}">
              <a16:creationId xmlns="" xmlns:a16="http://schemas.microsoft.com/office/drawing/2014/main" id="{AD9688BB-8B96-4003-A107-AB042E9AB5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48680" y="43393"/>
          <a:ext cx="2296696" cy="469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597958</xdr:colOff>
      <xdr:row>0</xdr:row>
      <xdr:rowOff>15874</xdr:rowOff>
    </xdr:from>
    <xdr:to>
      <xdr:col>19</xdr:col>
      <xdr:colOff>10583</xdr:colOff>
      <xdr:row>3</xdr:row>
      <xdr:rowOff>84666</xdr:rowOff>
    </xdr:to>
    <xdr:sp macro="" textlink="">
      <xdr:nvSpPr>
        <xdr:cNvPr id="4" name="Rectángulo 3">
          <a:extLst>
            <a:ext uri="{FF2B5EF4-FFF2-40B4-BE49-F238E27FC236}">
              <a16:creationId xmlns="" xmlns:a16="http://schemas.microsoft.com/office/drawing/2014/main" id="{8A273A9E-6BD6-4D25-8A7F-286F9FEE0427}"/>
            </a:ext>
          </a:extLst>
        </xdr:cNvPr>
        <xdr:cNvSpPr/>
      </xdr:nvSpPr>
      <xdr:spPr>
        <a:xfrm>
          <a:off x="2403898" y="15874"/>
          <a:ext cx="7406005" cy="510752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71962</xdr:colOff>
      <xdr:row>44</xdr:row>
      <xdr:rowOff>164043</xdr:rowOff>
    </xdr:from>
    <xdr:to>
      <xdr:col>7</xdr:col>
      <xdr:colOff>354540</xdr:colOff>
      <xdr:row>52</xdr:row>
      <xdr:rowOff>119594</xdr:rowOff>
    </xdr:to>
    <xdr:sp macro="" textlink="">
      <xdr:nvSpPr>
        <xdr:cNvPr id="5" name="27 Rectángulo">
          <a:extLst>
            <a:ext uri="{FF2B5EF4-FFF2-40B4-BE49-F238E27FC236}">
              <a16:creationId xmlns="" xmlns:a16="http://schemas.microsoft.com/office/drawing/2014/main" id="{3FC976E3-64E1-462F-AEED-8541CB1D6DF6}"/>
            </a:ext>
          </a:extLst>
        </xdr:cNvPr>
        <xdr:cNvSpPr/>
      </xdr:nvSpPr>
      <xdr:spPr bwMode="auto">
        <a:xfrm>
          <a:off x="110062" y="8195523"/>
          <a:ext cx="3688718" cy="1433831"/>
        </a:xfrm>
        <a:prstGeom prst="rect">
          <a:avLst/>
        </a:prstGeom>
        <a:solidFill>
          <a:srgbClr val="FFF9E7"/>
        </a:solidFill>
        <a:ln w="19050">
          <a:solidFill>
            <a:schemeClr val="accent2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 baseline="0">
              <a:solidFill>
                <a:srgbClr val="C00000"/>
              </a:solidFill>
              <a:latin typeface="+mn-lt"/>
            </a:rPr>
            <a:t>Departamentos con mayor número de casos de víctimas de feminicidio atendidos por los CEM:</a:t>
          </a:r>
          <a:endParaRPr lang="es-PE" sz="10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5 casos en el año 2018) - CEM / PNCVFS /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De enero a octubre, 2018</a:t>
          </a:r>
          <a:r>
            <a:rPr lang="es-PE" sz="1050" b="0" baseline="0">
              <a:latin typeface="+mn-lt"/>
            </a:rPr>
            <a:t>: 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Lima Metropolitana, Cusco, Huánuco, La Libertad, Arequipa, Lima Provincia, Junín y Puno.</a:t>
          </a:r>
          <a:endParaRPr lang="es-PE" sz="1100">
            <a:solidFill>
              <a:sysClr val="windowText" lastClr="000000"/>
            </a:solidFill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50 casos de 2009 al 2018) - CEM / PNCVFS /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(2009 - Octubre 2018): </a:t>
          </a:r>
          <a:r>
            <a:rPr lang="es-PE" sz="1100" b="0" baseline="0">
              <a:solidFill>
                <a:sysClr val="windowText" lastClr="000000"/>
              </a:solidFill>
              <a:latin typeface="+mn-lt"/>
            </a:rPr>
            <a:t>Lima Metropolitana, Arequipa, Junín, 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Cusco, Puno y Ayacucho.</a:t>
          </a:r>
          <a:endParaRPr lang="es-PE" sz="1100" b="0" baseline="0">
            <a:solidFill>
              <a:sysClr val="windowText" lastClr="000000"/>
            </a:solidFill>
            <a:latin typeface="+mn-lt"/>
          </a:endParaRPr>
        </a:p>
      </xdr:txBody>
    </xdr:sp>
    <xdr:clientData/>
  </xdr:twoCellAnchor>
  <xdr:twoCellAnchor>
    <xdr:from>
      <xdr:col>5</xdr:col>
      <xdr:colOff>200025</xdr:colOff>
      <xdr:row>88</xdr:row>
      <xdr:rowOff>180983</xdr:rowOff>
    </xdr:from>
    <xdr:to>
      <xdr:col>10</xdr:col>
      <xdr:colOff>85725</xdr:colOff>
      <xdr:row>99</xdr:row>
      <xdr:rowOff>171209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30AA7F53-10F7-44F2-BC4E-21BA076D6D69}"/>
            </a:ext>
          </a:extLst>
        </xdr:cNvPr>
        <xdr:cNvGrpSpPr/>
      </xdr:nvGrpSpPr>
      <xdr:grpSpPr>
        <a:xfrm>
          <a:off x="2799790" y="16575189"/>
          <a:ext cx="1925170" cy="2108138"/>
          <a:chOff x="2762250" y="15849600"/>
          <a:chExt cx="1952625" cy="2086142"/>
        </a:xfrm>
      </xdr:grpSpPr>
      <xdr:pic>
        <xdr:nvPicPr>
          <xdr:cNvPr id="7" name="Imagen 6">
            <a:extLst>
              <a:ext uri="{FF2B5EF4-FFF2-40B4-BE49-F238E27FC236}">
                <a16:creationId xmlns="" xmlns:a16="http://schemas.microsoft.com/office/drawing/2014/main" id="{F46DDD62-4926-4861-989E-F8B405BC776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2977178" y="15893405"/>
            <a:ext cx="354145" cy="2042337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8" name="Rectángulo redondeado 8">
            <a:extLst>
              <a:ext uri="{FF2B5EF4-FFF2-40B4-BE49-F238E27FC236}">
                <a16:creationId xmlns="" xmlns:a16="http://schemas.microsoft.com/office/drawing/2014/main" id="{47D15D4D-D548-49B4-8868-F8C4C4CFA37F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twoCellAnchor editAs="oneCell">
    <xdr:from>
      <xdr:col>10</xdr:col>
      <xdr:colOff>904876</xdr:colOff>
      <xdr:row>88</xdr:row>
      <xdr:rowOff>100543</xdr:rowOff>
    </xdr:from>
    <xdr:to>
      <xdr:col>11</xdr:col>
      <xdr:colOff>729192</xdr:colOff>
      <xdr:row>94</xdr:row>
      <xdr:rowOff>179920</xdr:rowOff>
    </xdr:to>
    <xdr:pic>
      <xdr:nvPicPr>
        <xdr:cNvPr id="9" name="Imagen 8" descr="Resultado de imagen para silueta de una gestante">
          <a:extLst>
            <a:ext uri="{FF2B5EF4-FFF2-40B4-BE49-F238E27FC236}">
              <a16:creationId xmlns="" xmlns:a16="http://schemas.microsoft.com/office/drawing/2014/main" id="{BC3C8AE1-51F9-46CB-BFBD-591C62ABE2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5667376" y="16011103"/>
          <a:ext cx="807296" cy="1199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15874</xdr:colOff>
      <xdr:row>103</xdr:row>
      <xdr:rowOff>164041</xdr:rowOff>
    </xdr:from>
    <xdr:to>
      <xdr:col>11</xdr:col>
      <xdr:colOff>259291</xdr:colOff>
      <xdr:row>107</xdr:row>
      <xdr:rowOff>153458</xdr:rowOff>
    </xdr:to>
    <xdr:sp macro="" textlink="">
      <xdr:nvSpPr>
        <xdr:cNvPr id="10" name="Flecha a la derecha con bandas 10">
          <a:extLst>
            <a:ext uri="{FF2B5EF4-FFF2-40B4-BE49-F238E27FC236}">
              <a16:creationId xmlns="" xmlns:a16="http://schemas.microsoft.com/office/drawing/2014/main" id="{9899D4B2-5FB6-44E1-BACF-C34D70B72616}"/>
            </a:ext>
          </a:extLst>
        </xdr:cNvPr>
        <xdr:cNvSpPr/>
      </xdr:nvSpPr>
      <xdr:spPr bwMode="auto">
        <a:xfrm>
          <a:off x="4603114" y="18855901"/>
          <a:ext cx="1401657" cy="720937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 b="1"/>
            <a:t>64 </a:t>
          </a:r>
          <a:r>
            <a:rPr lang="es-PE" sz="1400" b="1" baseline="0">
              <a:solidFill>
                <a:srgbClr val="C00000"/>
              </a:solidFill>
            </a:rPr>
            <a:t>(54%)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21166</xdr:colOff>
      <xdr:row>103</xdr:row>
      <xdr:rowOff>142874</xdr:rowOff>
    </xdr:from>
    <xdr:to>
      <xdr:col>8</xdr:col>
      <xdr:colOff>592666</xdr:colOff>
      <xdr:row>107</xdr:row>
      <xdr:rowOff>185208</xdr:rowOff>
    </xdr:to>
    <xdr:pic>
      <xdr:nvPicPr>
        <xdr:cNvPr id="11" name="58 Imagen" descr="siluetas-de-parejas.jpg">
          <a:extLst>
            <a:ext uri="{FF2B5EF4-FFF2-40B4-BE49-F238E27FC236}">
              <a16:creationId xmlns="" xmlns:a16="http://schemas.microsoft.com/office/drawing/2014/main" id="{590B5A85-EE09-4A7D-82BA-88A3C074C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3953086" y="18834734"/>
          <a:ext cx="571500" cy="773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104</xdr:row>
      <xdr:rowOff>19050</xdr:rowOff>
    </xdr:from>
    <xdr:to>
      <xdr:col>19</xdr:col>
      <xdr:colOff>0</xdr:colOff>
      <xdr:row>106</xdr:row>
      <xdr:rowOff>66676</xdr:rowOff>
    </xdr:to>
    <xdr:sp macro="" textlink="">
      <xdr:nvSpPr>
        <xdr:cNvPr id="12" name="29 CuadroTexto">
          <a:extLst>
            <a:ext uri="{FF2B5EF4-FFF2-40B4-BE49-F238E27FC236}">
              <a16:creationId xmlns="" xmlns:a16="http://schemas.microsoft.com/office/drawing/2014/main" id="{1F8F1472-BEB0-4C59-BD31-62A37D7AADF4}"/>
            </a:ext>
          </a:extLst>
        </xdr:cNvPr>
        <xdr:cNvSpPr txBox="1"/>
      </xdr:nvSpPr>
      <xdr:spPr>
        <a:xfrm>
          <a:off x="6040754" y="18893790"/>
          <a:ext cx="3758566" cy="41338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302683</xdr:colOff>
      <xdr:row>106</xdr:row>
      <xdr:rowOff>105304</xdr:rowOff>
    </xdr:from>
    <xdr:to>
      <xdr:col>18</xdr:col>
      <xdr:colOff>121708</xdr:colOff>
      <xdr:row>116</xdr:row>
      <xdr:rowOff>167217</xdr:rowOff>
    </xdr:to>
    <xdr:graphicFrame macro="">
      <xdr:nvGraphicFramePr>
        <xdr:cNvPr id="13" name="Gráfico 12">
          <a:extLst>
            <a:ext uri="{FF2B5EF4-FFF2-40B4-BE49-F238E27FC236}">
              <a16:creationId xmlns="" xmlns:a16="http://schemas.microsoft.com/office/drawing/2014/main" id="{606ADF84-B4E6-44CF-BFBE-1C5A457EC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914399</xdr:colOff>
      <xdr:row>117</xdr:row>
      <xdr:rowOff>190500</xdr:rowOff>
    </xdr:from>
    <xdr:to>
      <xdr:col>18</xdr:col>
      <xdr:colOff>100542</xdr:colOff>
      <xdr:row>128</xdr:row>
      <xdr:rowOff>52917</xdr:rowOff>
    </xdr:to>
    <xdr:graphicFrame macro="">
      <xdr:nvGraphicFramePr>
        <xdr:cNvPr id="14" name="Gráfico 13">
          <a:extLst>
            <a:ext uri="{FF2B5EF4-FFF2-40B4-BE49-F238E27FC236}">
              <a16:creationId xmlns="" xmlns:a16="http://schemas.microsoft.com/office/drawing/2014/main" id="{38FBC7C8-A114-41DD-A1F8-7A5D5F5F6F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4</xdr:col>
      <xdr:colOff>47622</xdr:colOff>
      <xdr:row>142</xdr:row>
      <xdr:rowOff>158748</xdr:rowOff>
    </xdr:from>
    <xdr:to>
      <xdr:col>7</xdr:col>
      <xdr:colOff>111126</xdr:colOff>
      <xdr:row>150</xdr:row>
      <xdr:rowOff>26457</xdr:rowOff>
    </xdr:to>
    <xdr:pic>
      <xdr:nvPicPr>
        <xdr:cNvPr id="15" name="Imagen 14">
          <a:extLst>
            <a:ext uri="{FF2B5EF4-FFF2-40B4-BE49-F238E27FC236}">
              <a16:creationId xmlns="" xmlns:a16="http://schemas.microsoft.com/office/drawing/2014/main" id="{488BD1D1-258A-4BD5-876B-EF692134A38E}"/>
            </a:ext>
          </a:extLst>
        </xdr:cNvPr>
        <xdr:cNvPicPr/>
      </xdr:nvPicPr>
      <xdr:blipFill>
        <a:blip xmlns:r="http://schemas.openxmlformats.org/officeDocument/2006/relationships" r:embed="rId10" cstate="print">
          <a:biLevel thresh="50000"/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6042" y="26112468"/>
          <a:ext cx="909324" cy="1345989"/>
        </a:xfrm>
        <a:prstGeom prst="rect">
          <a:avLst/>
        </a:prstGeom>
        <a:noFill/>
      </xdr:spPr>
    </xdr:pic>
    <xdr:clientData/>
  </xdr:twoCellAnchor>
  <xdr:twoCellAnchor>
    <xdr:from>
      <xdr:col>13</xdr:col>
      <xdr:colOff>127000</xdr:colOff>
      <xdr:row>141</xdr:row>
      <xdr:rowOff>57151</xdr:rowOff>
    </xdr:from>
    <xdr:to>
      <xdr:col>19</xdr:col>
      <xdr:colOff>0</xdr:colOff>
      <xdr:row>150</xdr:row>
      <xdr:rowOff>15875</xdr:rowOff>
    </xdr:to>
    <xdr:graphicFrame macro="">
      <xdr:nvGraphicFramePr>
        <xdr:cNvPr id="16" name="Gráfico 15">
          <a:extLst>
            <a:ext uri="{FF2B5EF4-FFF2-40B4-BE49-F238E27FC236}">
              <a16:creationId xmlns="" xmlns:a16="http://schemas.microsoft.com/office/drawing/2014/main" id="{436D5F6F-AD17-4227-92D3-9E03F207CD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301623</xdr:colOff>
      <xdr:row>104</xdr:row>
      <xdr:rowOff>10583</xdr:rowOff>
    </xdr:from>
    <xdr:to>
      <xdr:col>18</xdr:col>
      <xdr:colOff>142874</xdr:colOff>
      <xdr:row>117</xdr:row>
      <xdr:rowOff>47625</xdr:rowOff>
    </xdr:to>
    <xdr:sp macro="" textlink="">
      <xdr:nvSpPr>
        <xdr:cNvPr id="17" name="Rectángulo 16">
          <a:extLst>
            <a:ext uri="{FF2B5EF4-FFF2-40B4-BE49-F238E27FC236}">
              <a16:creationId xmlns="" xmlns:a16="http://schemas.microsoft.com/office/drawing/2014/main" id="{8BD82C0B-F657-4643-AB68-8C83CF614BC8}"/>
            </a:ext>
          </a:extLst>
        </xdr:cNvPr>
        <xdr:cNvSpPr/>
      </xdr:nvSpPr>
      <xdr:spPr>
        <a:xfrm>
          <a:off x="6047103" y="18885323"/>
          <a:ext cx="3750311" cy="2414482"/>
        </a:xfrm>
        <a:prstGeom prst="rect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328082</xdr:colOff>
      <xdr:row>29</xdr:row>
      <xdr:rowOff>179916</xdr:rowOff>
    </xdr:from>
    <xdr:to>
      <xdr:col>19</xdr:col>
      <xdr:colOff>10582</xdr:colOff>
      <xdr:row>44</xdr:row>
      <xdr:rowOff>179915</xdr:rowOff>
    </xdr:to>
    <xdr:graphicFrame macro="">
      <xdr:nvGraphicFramePr>
        <xdr:cNvPr id="18" name="Gráfico 17">
          <a:extLst>
            <a:ext uri="{FF2B5EF4-FFF2-40B4-BE49-F238E27FC236}">
              <a16:creationId xmlns="" xmlns:a16="http://schemas.microsoft.com/office/drawing/2014/main" id="{3E219BEE-9777-4ED3-8E1D-825AF69EFE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0</xdr:col>
      <xdr:colOff>12699</xdr:colOff>
      <xdr:row>16</xdr:row>
      <xdr:rowOff>85726</xdr:rowOff>
    </xdr:from>
    <xdr:to>
      <xdr:col>7</xdr:col>
      <xdr:colOff>450850</xdr:colOff>
      <xdr:row>41</xdr:row>
      <xdr:rowOff>101600</xdr:rowOff>
    </xdr:to>
    <xdr:pic>
      <xdr:nvPicPr>
        <xdr:cNvPr id="19" name="Imagen 18">
          <a:extLst>
            <a:ext uri="{FF2B5EF4-FFF2-40B4-BE49-F238E27FC236}">
              <a16:creationId xmlns="" xmlns:a16="http://schemas.microsoft.com/office/drawing/2014/main" id="{D796C457-7621-4143-9329-C519D739B8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</a:extLst>
        </a:blip>
        <a:srcRect l="34583" t="16729" r="31269" b="8145"/>
        <a:stretch/>
      </xdr:blipFill>
      <xdr:spPr>
        <a:xfrm>
          <a:off x="12699" y="2859406"/>
          <a:ext cx="3882391" cy="47097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S165"/>
  <sheetViews>
    <sheetView showGridLines="0" tabSelected="1" view="pageBreakPreview" zoomScale="85" zoomScaleNormal="100" zoomScaleSheetLayoutView="85" workbookViewId="0"/>
  </sheetViews>
  <sheetFormatPr baseColWidth="10" defaultRowHeight="15" x14ac:dyDescent="0.25"/>
  <cols>
    <col min="1" max="1" width="0.5703125" customWidth="1"/>
    <col min="2" max="2" width="14.140625" customWidth="1"/>
    <col min="3" max="3" width="11.7109375" customWidth="1"/>
    <col min="5" max="5" width="1.140625" customWidth="1"/>
    <col min="6" max="6" width="9.5703125" style="10" customWidth="1"/>
    <col min="7" max="7" width="1.7109375" style="10" customWidth="1"/>
    <col min="8" max="8" width="7.140625" style="10" customWidth="1"/>
    <col min="9" max="9" width="9.5703125" customWidth="1"/>
    <col min="10" max="10" width="2.5703125" customWidth="1"/>
    <col min="11" max="11" width="14.28515625" customWidth="1"/>
    <col min="12" max="12" width="11.28515625" customWidth="1"/>
    <col min="13" max="13" width="13.7109375" customWidth="1"/>
    <col min="14" max="14" width="2.42578125" customWidth="1"/>
    <col min="15" max="15" width="10" customWidth="1"/>
    <col min="16" max="16" width="1.5703125" customWidth="1"/>
    <col min="17" max="17" width="9.42578125" customWidth="1"/>
    <col min="18" max="18" width="8.5703125" customWidth="1"/>
    <col min="19" max="19" width="2.140625" customWidth="1"/>
    <col min="20" max="20" width="0.5703125" customWidth="1"/>
  </cols>
  <sheetData>
    <row r="1" spans="2:19" ht="7.5" customHeight="1" x14ac:dyDescent="0.25"/>
    <row r="3" spans="2:19" ht="13.5" customHeight="1" x14ac:dyDescent="0.25"/>
    <row r="4" spans="2:19" ht="7.5" customHeight="1" x14ac:dyDescent="0.25"/>
    <row r="5" spans="2:19" ht="22.5" customHeight="1" x14ac:dyDescent="0.25">
      <c r="B5" s="175" t="s">
        <v>55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</row>
    <row r="6" spans="2:19" ht="22.5" customHeight="1" x14ac:dyDescent="0.25"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</row>
    <row r="7" spans="2:19" ht="7.5" customHeight="1" x14ac:dyDescent="0.25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spans="2:19" ht="18" customHeight="1" x14ac:dyDescent="0.3">
      <c r="B8" s="176" t="s">
        <v>56</v>
      </c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</row>
    <row r="9" spans="2:19" ht="7.5" customHeight="1" x14ac:dyDescent="0.25"/>
    <row r="10" spans="2:19" x14ac:dyDescent="0.25">
      <c r="B10" s="177" t="s">
        <v>57</v>
      </c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</row>
    <row r="11" spans="2:19" ht="30.75" customHeight="1" x14ac:dyDescent="0.25"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</row>
    <row r="12" spans="2:19" ht="7.5" customHeight="1" x14ac:dyDescent="0.25"/>
    <row r="13" spans="2:19" s="19" customFormat="1" ht="17.25" customHeight="1" x14ac:dyDescent="0.25">
      <c r="B13" s="3" t="s">
        <v>58</v>
      </c>
      <c r="C13" s="5"/>
      <c r="D13" s="5"/>
      <c r="E13" s="5"/>
      <c r="F13" s="4"/>
      <c r="G13" s="4"/>
      <c r="H13" s="4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2:19" ht="7.5" customHeight="1" x14ac:dyDescent="0.25"/>
    <row r="15" spans="2:19" ht="12.75" customHeight="1" x14ac:dyDescent="0.25">
      <c r="B15" s="48" t="s">
        <v>59</v>
      </c>
      <c r="C15" s="20"/>
      <c r="D15" s="20"/>
      <c r="E15" s="20"/>
      <c r="F15" s="15"/>
      <c r="G15" s="15"/>
      <c r="H15" s="15"/>
      <c r="I15" s="158" t="s">
        <v>60</v>
      </c>
      <c r="J15" s="158"/>
      <c r="K15" s="158"/>
      <c r="L15" s="158"/>
      <c r="M15" s="158"/>
      <c r="N15" s="49"/>
      <c r="O15" s="32"/>
      <c r="P15" s="32"/>
      <c r="Q15" s="50"/>
      <c r="R15" s="50"/>
      <c r="S15" s="20"/>
    </row>
    <row r="16" spans="2:19" ht="11.25" customHeight="1" x14ac:dyDescent="0.25">
      <c r="B16" s="51" t="s">
        <v>56</v>
      </c>
      <c r="C16" s="20"/>
      <c r="D16" s="20"/>
      <c r="E16" s="20"/>
      <c r="F16" s="15"/>
      <c r="G16" s="15"/>
      <c r="H16" s="15"/>
      <c r="I16" s="158"/>
      <c r="J16" s="158"/>
      <c r="K16" s="158"/>
      <c r="L16" s="158"/>
      <c r="M16" s="158"/>
      <c r="N16" s="49"/>
      <c r="O16" s="30"/>
      <c r="P16" s="30"/>
      <c r="Q16" s="50"/>
      <c r="R16" s="50"/>
      <c r="S16" s="20"/>
    </row>
    <row r="17" spans="2:19" x14ac:dyDescent="0.25">
      <c r="B17" s="20"/>
      <c r="C17" s="20"/>
      <c r="D17" s="20"/>
      <c r="E17" s="20"/>
      <c r="F17" s="15"/>
      <c r="G17" s="15"/>
      <c r="H17" s="15"/>
      <c r="I17" s="2" t="s">
        <v>61</v>
      </c>
      <c r="J17" s="2"/>
      <c r="K17" s="2">
        <v>2018</v>
      </c>
      <c r="L17" s="2">
        <v>2017</v>
      </c>
      <c r="M17" s="2" t="s">
        <v>22</v>
      </c>
      <c r="N17" s="30"/>
      <c r="O17" s="47"/>
      <c r="P17" s="47"/>
      <c r="Q17" s="52"/>
      <c r="R17" s="52"/>
      <c r="S17" s="30"/>
    </row>
    <row r="18" spans="2:19" ht="14.25" customHeight="1" x14ac:dyDescent="0.25">
      <c r="B18" s="20"/>
      <c r="C18" s="20"/>
      <c r="D18" s="20"/>
      <c r="E18" s="20"/>
      <c r="F18" s="15"/>
      <c r="G18" s="15"/>
      <c r="H18" s="15"/>
      <c r="I18" s="53" t="s">
        <v>9</v>
      </c>
      <c r="J18" s="14"/>
      <c r="K18" s="14">
        <v>10</v>
      </c>
      <c r="L18" s="14">
        <v>8</v>
      </c>
      <c r="M18" s="54">
        <f t="shared" ref="M18:M26" si="0">K18/L18-1</f>
        <v>0.25</v>
      </c>
      <c r="N18" s="47"/>
      <c r="O18" s="15"/>
      <c r="P18" s="15"/>
      <c r="Q18" s="55"/>
      <c r="R18" s="56"/>
      <c r="S18" s="47"/>
    </row>
    <row r="19" spans="2:19" ht="14.25" customHeight="1" x14ac:dyDescent="0.25">
      <c r="B19" s="20"/>
      <c r="C19" s="20"/>
      <c r="D19" s="20"/>
      <c r="E19" s="20"/>
      <c r="F19" s="15"/>
      <c r="G19" s="15"/>
      <c r="H19" s="15"/>
      <c r="I19" s="53" t="s">
        <v>10</v>
      </c>
      <c r="J19" s="14"/>
      <c r="K19" s="14">
        <v>12</v>
      </c>
      <c r="L19" s="14">
        <v>12</v>
      </c>
      <c r="M19" s="54">
        <f t="shared" si="0"/>
        <v>0</v>
      </c>
      <c r="N19" s="20"/>
      <c r="O19" s="20"/>
      <c r="P19" s="20"/>
      <c r="Q19" s="1"/>
      <c r="R19" s="1"/>
      <c r="S19" s="27"/>
    </row>
    <row r="20" spans="2:19" ht="14.25" customHeight="1" x14ac:dyDescent="0.25">
      <c r="B20" s="20"/>
      <c r="C20" s="20"/>
      <c r="D20" s="20"/>
      <c r="E20" s="20"/>
      <c r="F20" s="15"/>
      <c r="G20" s="15"/>
      <c r="H20" s="15"/>
      <c r="I20" s="53" t="s">
        <v>11</v>
      </c>
      <c r="J20" s="14"/>
      <c r="K20" s="14">
        <v>11</v>
      </c>
      <c r="L20" s="14">
        <v>9</v>
      </c>
      <c r="M20" s="54">
        <f t="shared" si="0"/>
        <v>0.22222222222222232</v>
      </c>
      <c r="N20" s="20"/>
      <c r="O20" s="20"/>
      <c r="P20" s="20"/>
      <c r="Q20" s="20"/>
      <c r="R20" s="27"/>
      <c r="S20" s="27"/>
    </row>
    <row r="21" spans="2:19" ht="14.25" customHeight="1" x14ac:dyDescent="0.25">
      <c r="B21" s="20"/>
      <c r="C21" s="20"/>
      <c r="D21" s="20"/>
      <c r="E21" s="20"/>
      <c r="F21" s="15"/>
      <c r="G21" s="15"/>
      <c r="H21" s="15"/>
      <c r="I21" s="53" t="s">
        <v>12</v>
      </c>
      <c r="J21" s="14"/>
      <c r="K21" s="14">
        <v>10</v>
      </c>
      <c r="L21" s="14">
        <v>5</v>
      </c>
      <c r="M21" s="54">
        <f t="shared" si="0"/>
        <v>1</v>
      </c>
      <c r="N21" s="20"/>
      <c r="O21" s="20"/>
      <c r="P21" s="20"/>
      <c r="Q21" s="20"/>
      <c r="R21" s="27"/>
      <c r="S21" s="27"/>
    </row>
    <row r="22" spans="2:19" ht="14.25" customHeight="1" x14ac:dyDescent="0.25">
      <c r="B22" s="20"/>
      <c r="C22" s="20"/>
      <c r="D22" s="20"/>
      <c r="E22" s="20"/>
      <c r="F22" s="15"/>
      <c r="G22" s="15"/>
      <c r="H22" s="15"/>
      <c r="I22" s="53" t="s">
        <v>13</v>
      </c>
      <c r="J22" s="14"/>
      <c r="K22" s="14">
        <v>19</v>
      </c>
      <c r="L22" s="14">
        <v>10</v>
      </c>
      <c r="M22" s="54">
        <f t="shared" si="0"/>
        <v>0.89999999999999991</v>
      </c>
      <c r="N22" s="20"/>
      <c r="O22" s="20"/>
      <c r="P22" s="20"/>
      <c r="Q22" s="20"/>
      <c r="R22" s="27"/>
      <c r="S22" s="27"/>
    </row>
    <row r="23" spans="2:19" ht="14.25" customHeight="1" x14ac:dyDescent="0.25">
      <c r="B23" s="20"/>
      <c r="C23" s="20"/>
      <c r="D23" s="20"/>
      <c r="E23" s="20"/>
      <c r="F23" s="15"/>
      <c r="G23" s="15"/>
      <c r="H23" s="15"/>
      <c r="I23" s="53" t="s">
        <v>14</v>
      </c>
      <c r="J23" s="14"/>
      <c r="K23" s="14">
        <v>8</v>
      </c>
      <c r="L23" s="14">
        <v>14</v>
      </c>
      <c r="M23" s="54">
        <f t="shared" si="0"/>
        <v>-0.4285714285714286</v>
      </c>
      <c r="N23" s="20"/>
      <c r="O23" s="20"/>
      <c r="P23" s="20"/>
      <c r="Q23" s="20"/>
      <c r="R23" s="27"/>
      <c r="S23" s="27"/>
    </row>
    <row r="24" spans="2:19" ht="14.25" customHeight="1" x14ac:dyDescent="0.25">
      <c r="B24" s="20"/>
      <c r="C24" s="20"/>
      <c r="D24" s="20"/>
      <c r="E24" s="20"/>
      <c r="F24" s="15"/>
      <c r="G24" s="15"/>
      <c r="H24" s="15"/>
      <c r="I24" s="53" t="s">
        <v>15</v>
      </c>
      <c r="J24" s="14"/>
      <c r="K24" s="14">
        <v>12</v>
      </c>
      <c r="L24" s="14">
        <v>13</v>
      </c>
      <c r="M24" s="54">
        <f t="shared" si="0"/>
        <v>-7.6923076923076872E-2</v>
      </c>
      <c r="N24" s="20"/>
      <c r="O24" s="20"/>
      <c r="P24" s="20"/>
      <c r="Q24" s="20"/>
      <c r="R24" s="27"/>
      <c r="S24" s="27"/>
    </row>
    <row r="25" spans="2:19" ht="14.25" customHeight="1" x14ac:dyDescent="0.25">
      <c r="B25" s="20"/>
      <c r="C25" s="20"/>
      <c r="D25" s="20"/>
      <c r="E25" s="20"/>
      <c r="F25" s="15"/>
      <c r="G25" s="15"/>
      <c r="H25" s="15"/>
      <c r="I25" s="53" t="s">
        <v>16</v>
      </c>
      <c r="J25" s="14"/>
      <c r="K25" s="14">
        <v>11</v>
      </c>
      <c r="L25" s="14">
        <v>11</v>
      </c>
      <c r="M25" s="54">
        <f t="shared" si="0"/>
        <v>0</v>
      </c>
      <c r="N25" s="20"/>
      <c r="O25" s="20"/>
      <c r="P25" s="20"/>
      <c r="Q25" s="20"/>
      <c r="R25" s="27"/>
      <c r="S25" s="27"/>
    </row>
    <row r="26" spans="2:19" ht="14.25" customHeight="1" x14ac:dyDescent="0.25">
      <c r="B26" s="20"/>
      <c r="C26" s="20"/>
      <c r="D26" s="20"/>
      <c r="E26" s="20"/>
      <c r="F26" s="15"/>
      <c r="G26" s="15"/>
      <c r="H26" s="15"/>
      <c r="I26" s="53" t="s">
        <v>21</v>
      </c>
      <c r="J26" s="14"/>
      <c r="K26" s="14">
        <v>10</v>
      </c>
      <c r="L26" s="14">
        <v>12</v>
      </c>
      <c r="M26" s="54">
        <f t="shared" si="0"/>
        <v>-0.16666666666666663</v>
      </c>
      <c r="N26" s="20"/>
      <c r="O26" s="20"/>
      <c r="P26" s="20"/>
      <c r="Q26" s="20"/>
      <c r="R26" s="27"/>
      <c r="S26" s="27"/>
    </row>
    <row r="27" spans="2:19" ht="14.25" customHeight="1" thickBot="1" x14ac:dyDescent="0.3">
      <c r="B27" s="20"/>
      <c r="C27" s="20"/>
      <c r="D27" s="20"/>
      <c r="E27" s="20"/>
      <c r="F27" s="15"/>
      <c r="G27" s="15"/>
      <c r="H27" s="15"/>
      <c r="I27" s="53" t="s">
        <v>17</v>
      </c>
      <c r="J27" s="14"/>
      <c r="K27" s="14">
        <v>16</v>
      </c>
      <c r="L27" s="14">
        <v>5</v>
      </c>
      <c r="M27" s="54">
        <f>K27/L27-1</f>
        <v>2.2000000000000002</v>
      </c>
      <c r="N27" s="20"/>
      <c r="O27" s="20"/>
      <c r="P27" s="20"/>
      <c r="Q27" s="20"/>
      <c r="R27" s="27"/>
      <c r="S27" s="27"/>
    </row>
    <row r="28" spans="2:19" x14ac:dyDescent="0.25">
      <c r="B28" s="20"/>
      <c r="C28" s="20"/>
      <c r="D28" s="20"/>
      <c r="E28" s="20"/>
      <c r="F28" s="15"/>
      <c r="G28" s="15"/>
      <c r="H28" s="15"/>
      <c r="I28" s="57" t="s">
        <v>1</v>
      </c>
      <c r="J28" s="58"/>
      <c r="K28" s="16">
        <f>SUM(K18:K27)</f>
        <v>119</v>
      </c>
      <c r="L28" s="16">
        <f>SUM(L18:L27)</f>
        <v>99</v>
      </c>
      <c r="M28" s="18">
        <f>K28/L28-1</f>
        <v>0.20202020202020199</v>
      </c>
      <c r="N28" s="20"/>
      <c r="O28" s="30"/>
      <c r="P28" s="30"/>
      <c r="Q28" s="30"/>
      <c r="R28" s="30"/>
      <c r="S28" s="30"/>
    </row>
    <row r="29" spans="2:19" x14ac:dyDescent="0.25">
      <c r="B29" s="20"/>
      <c r="C29" s="20"/>
      <c r="D29" s="20"/>
      <c r="E29" s="20"/>
      <c r="F29" s="15"/>
      <c r="G29" s="15"/>
      <c r="H29" s="15"/>
      <c r="L29" s="20"/>
      <c r="M29" s="20"/>
      <c r="N29" s="20"/>
      <c r="O29" s="20"/>
      <c r="P29" s="20"/>
      <c r="Q29" s="20"/>
      <c r="R29" s="20"/>
      <c r="S29" s="20"/>
    </row>
    <row r="30" spans="2:19" ht="22.5" customHeight="1" x14ac:dyDescent="0.25">
      <c r="B30" s="20"/>
      <c r="C30" s="20"/>
      <c r="D30" s="20"/>
      <c r="E30" s="20"/>
      <c r="F30" s="15"/>
      <c r="G30" s="15"/>
      <c r="H30" s="15"/>
      <c r="I30" s="154" t="s">
        <v>62</v>
      </c>
      <c r="J30" s="154"/>
      <c r="K30" s="154"/>
      <c r="L30" s="15"/>
      <c r="M30" s="15"/>
      <c r="N30" s="15"/>
      <c r="O30" s="15"/>
      <c r="P30" s="15"/>
      <c r="Q30" s="15"/>
      <c r="R30" s="15"/>
      <c r="S30" s="15"/>
    </row>
    <row r="31" spans="2:19" ht="22.5" customHeight="1" x14ac:dyDescent="0.25">
      <c r="B31" s="20"/>
      <c r="C31" s="20"/>
      <c r="D31" s="20"/>
      <c r="E31" s="20"/>
      <c r="F31" s="15"/>
      <c r="G31" s="15"/>
      <c r="H31" s="15"/>
      <c r="I31" s="154"/>
      <c r="J31" s="154"/>
      <c r="K31" s="154"/>
      <c r="L31" s="15"/>
      <c r="M31" s="15"/>
      <c r="N31" s="15"/>
      <c r="O31" s="15"/>
      <c r="P31" s="15"/>
      <c r="Q31" s="15"/>
      <c r="R31" s="15"/>
      <c r="S31" s="15"/>
    </row>
    <row r="32" spans="2:19" x14ac:dyDescent="0.25">
      <c r="B32" s="20"/>
      <c r="C32" s="20"/>
      <c r="D32" s="20"/>
      <c r="E32" s="20"/>
      <c r="F32" s="15"/>
      <c r="G32" s="15"/>
      <c r="H32" s="15"/>
      <c r="I32" s="22" t="s">
        <v>47</v>
      </c>
      <c r="J32" s="22"/>
      <c r="K32" s="59" t="s">
        <v>48</v>
      </c>
      <c r="L32" s="15"/>
      <c r="M32" s="15"/>
      <c r="N32" s="15"/>
      <c r="O32" s="15"/>
      <c r="P32" s="15"/>
      <c r="Q32" s="15"/>
      <c r="R32" s="15"/>
      <c r="S32" s="15"/>
    </row>
    <row r="33" spans="2:19" x14ac:dyDescent="0.25">
      <c r="B33" s="20"/>
      <c r="C33" s="20"/>
      <c r="D33" s="20"/>
      <c r="E33" s="20"/>
      <c r="F33" s="15"/>
      <c r="G33" s="15"/>
      <c r="H33" s="15"/>
      <c r="I33" s="60">
        <v>2009</v>
      </c>
      <c r="J33" s="60"/>
      <c r="K33" s="61">
        <v>139</v>
      </c>
      <c r="L33" s="15"/>
      <c r="M33" s="15"/>
      <c r="N33" s="15"/>
      <c r="O33" s="15"/>
      <c r="P33" s="15"/>
      <c r="Q33" s="15"/>
      <c r="R33" s="15"/>
      <c r="S33" s="15"/>
    </row>
    <row r="34" spans="2:19" x14ac:dyDescent="0.25">
      <c r="B34" s="20"/>
      <c r="C34" s="20"/>
      <c r="D34" s="20"/>
      <c r="E34" s="20"/>
      <c r="F34" s="15"/>
      <c r="G34" s="15"/>
      <c r="H34" s="15"/>
      <c r="I34" s="60">
        <v>2010</v>
      </c>
      <c r="J34" s="60"/>
      <c r="K34" s="61">
        <v>121</v>
      </c>
      <c r="L34" s="15"/>
      <c r="M34" s="15"/>
      <c r="N34" s="15"/>
      <c r="O34" s="15"/>
      <c r="P34" s="15"/>
      <c r="Q34" s="15"/>
      <c r="R34" s="15"/>
      <c r="S34" s="15"/>
    </row>
    <row r="35" spans="2:19" x14ac:dyDescent="0.25">
      <c r="B35" s="20"/>
      <c r="C35" s="20"/>
      <c r="D35" s="20"/>
      <c r="E35" s="20"/>
      <c r="F35" s="15"/>
      <c r="G35" s="15"/>
      <c r="H35" s="15"/>
      <c r="I35" s="60">
        <v>2011</v>
      </c>
      <c r="J35" s="60"/>
      <c r="K35" s="61">
        <v>93</v>
      </c>
      <c r="L35" s="15"/>
      <c r="M35" s="15"/>
      <c r="N35" s="15"/>
      <c r="O35" s="15"/>
      <c r="P35" s="15"/>
      <c r="Q35" s="15"/>
      <c r="R35" s="15"/>
      <c r="S35" s="15"/>
    </row>
    <row r="36" spans="2:19" x14ac:dyDescent="0.25">
      <c r="B36" s="20"/>
      <c r="C36" s="20"/>
      <c r="D36" s="20"/>
      <c r="E36" s="20"/>
      <c r="F36" s="15"/>
      <c r="G36" s="15"/>
      <c r="H36" s="15"/>
      <c r="I36" s="60">
        <v>2012</v>
      </c>
      <c r="J36" s="60"/>
      <c r="K36" s="61">
        <v>83</v>
      </c>
      <c r="L36" s="20"/>
      <c r="M36" s="20"/>
      <c r="N36" s="20"/>
      <c r="O36" s="20"/>
      <c r="P36" s="20"/>
      <c r="Q36" s="20"/>
      <c r="R36" s="20"/>
      <c r="S36" s="20"/>
    </row>
    <row r="37" spans="2:19" x14ac:dyDescent="0.25">
      <c r="B37" s="20"/>
      <c r="C37" s="20"/>
      <c r="D37" s="20"/>
      <c r="E37" s="20"/>
      <c r="F37" s="15"/>
      <c r="G37" s="15"/>
      <c r="H37" s="15"/>
      <c r="I37" s="60">
        <v>2013</v>
      </c>
      <c r="J37" s="60"/>
      <c r="K37" s="61">
        <v>131</v>
      </c>
      <c r="L37" s="20"/>
      <c r="M37" s="20"/>
      <c r="N37" s="20"/>
      <c r="O37" s="20"/>
      <c r="P37" s="20"/>
      <c r="Q37" s="20"/>
      <c r="R37" s="20"/>
      <c r="S37" s="20"/>
    </row>
    <row r="38" spans="2:19" x14ac:dyDescent="0.25">
      <c r="B38" s="20"/>
      <c r="C38" s="20"/>
      <c r="D38" s="20"/>
      <c r="E38" s="20"/>
      <c r="F38" s="15"/>
      <c r="G38" s="15"/>
      <c r="H38" s="15"/>
      <c r="I38" s="60">
        <v>2014</v>
      </c>
      <c r="J38" s="60"/>
      <c r="K38" s="61">
        <v>96</v>
      </c>
      <c r="L38" s="20"/>
      <c r="M38" s="20"/>
      <c r="N38" s="20"/>
      <c r="O38" s="20"/>
      <c r="P38" s="20"/>
      <c r="Q38" s="20"/>
      <c r="R38" s="20"/>
      <c r="S38" s="20"/>
    </row>
    <row r="39" spans="2:19" x14ac:dyDescent="0.25">
      <c r="B39" s="20"/>
      <c r="C39" s="20"/>
      <c r="D39" s="20"/>
      <c r="E39" s="20"/>
      <c r="F39" s="15"/>
      <c r="G39" s="15"/>
      <c r="H39" s="15"/>
      <c r="I39" s="60">
        <v>2015</v>
      </c>
      <c r="J39" s="60"/>
      <c r="K39" s="61">
        <v>95</v>
      </c>
      <c r="L39" s="20"/>
      <c r="M39" s="20"/>
      <c r="N39" s="20"/>
      <c r="O39" s="20"/>
      <c r="P39" s="20"/>
      <c r="Q39" s="20"/>
      <c r="R39" s="20"/>
      <c r="S39" s="20"/>
    </row>
    <row r="40" spans="2:19" x14ac:dyDescent="0.25">
      <c r="B40" s="20"/>
      <c r="C40" s="20"/>
      <c r="D40" s="20"/>
      <c r="E40" s="20"/>
      <c r="F40" s="15"/>
      <c r="G40" s="15"/>
      <c r="H40" s="15"/>
      <c r="I40" s="60">
        <v>2016</v>
      </c>
      <c r="J40" s="60"/>
      <c r="K40" s="61">
        <v>124</v>
      </c>
      <c r="L40" s="20"/>
      <c r="M40" s="20"/>
      <c r="N40" s="20"/>
      <c r="O40" s="20"/>
      <c r="P40" s="20"/>
      <c r="Q40" s="20"/>
      <c r="R40" s="20"/>
      <c r="S40" s="20"/>
    </row>
    <row r="41" spans="2:19" x14ac:dyDescent="0.25">
      <c r="B41" s="20"/>
      <c r="C41" s="20"/>
      <c r="D41" s="20"/>
      <c r="E41" s="20"/>
      <c r="F41" s="15"/>
      <c r="G41" s="15"/>
      <c r="H41" s="15"/>
      <c r="I41" s="60">
        <v>2017</v>
      </c>
      <c r="J41" s="60"/>
      <c r="K41" s="61">
        <v>121</v>
      </c>
      <c r="L41" s="20"/>
      <c r="M41" s="20"/>
      <c r="N41" s="20"/>
      <c r="O41" s="20"/>
      <c r="P41" s="20"/>
      <c r="Q41" s="20"/>
      <c r="R41" s="20"/>
      <c r="S41" s="20"/>
    </row>
    <row r="42" spans="2:19" ht="15.75" customHeight="1" thickBot="1" x14ac:dyDescent="0.3">
      <c r="C42" s="62"/>
      <c r="D42" s="62"/>
      <c r="E42" s="62"/>
      <c r="F42" s="62"/>
      <c r="G42" s="62"/>
      <c r="H42" s="63"/>
      <c r="I42" s="14" t="s">
        <v>63</v>
      </c>
      <c r="J42" s="14"/>
      <c r="K42" s="64">
        <f>K28</f>
        <v>119</v>
      </c>
      <c r="L42" s="20"/>
      <c r="M42" s="20"/>
      <c r="N42" s="20"/>
      <c r="O42" s="20"/>
      <c r="P42" s="20"/>
      <c r="Q42" s="20"/>
      <c r="R42" s="20"/>
      <c r="S42" s="20"/>
    </row>
    <row r="43" spans="2:19" x14ac:dyDescent="0.25">
      <c r="B43" s="178" t="s">
        <v>64</v>
      </c>
      <c r="C43" s="178"/>
      <c r="D43" s="178"/>
      <c r="E43" s="178"/>
      <c r="F43" s="178"/>
      <c r="G43" s="178"/>
      <c r="H43" s="63"/>
      <c r="I43" s="16" t="s">
        <v>1</v>
      </c>
      <c r="J43" s="16"/>
      <c r="K43" s="65">
        <f>SUM(K33:K42)</f>
        <v>1122</v>
      </c>
      <c r="L43" s="20"/>
      <c r="M43" s="20"/>
      <c r="N43" s="20"/>
      <c r="O43" s="20"/>
      <c r="P43" s="20"/>
      <c r="Q43" s="20"/>
      <c r="R43" s="20"/>
      <c r="S43" s="20"/>
    </row>
    <row r="44" spans="2:19" x14ac:dyDescent="0.25">
      <c r="B44" s="178"/>
      <c r="C44" s="178"/>
      <c r="D44" s="178"/>
      <c r="E44" s="178"/>
      <c r="F44" s="178"/>
      <c r="G44" s="178"/>
      <c r="H44" s="15"/>
      <c r="I44" s="179" t="s">
        <v>65</v>
      </c>
      <c r="J44" s="179"/>
      <c r="K44" s="179"/>
      <c r="L44" s="20"/>
      <c r="M44" s="20"/>
      <c r="N44" s="20"/>
      <c r="O44" s="20"/>
      <c r="P44" s="20"/>
      <c r="Q44" s="20"/>
      <c r="R44" s="20"/>
      <c r="S44" s="20"/>
    </row>
    <row r="45" spans="2:19" x14ac:dyDescent="0.25">
      <c r="B45" s="178"/>
      <c r="C45" s="178"/>
      <c r="D45" s="178"/>
      <c r="E45" s="178"/>
      <c r="F45" s="178"/>
      <c r="G45" s="178"/>
      <c r="I45" s="179"/>
      <c r="J45" s="179"/>
      <c r="K45" s="179"/>
      <c r="L45" s="20"/>
      <c r="M45" s="20"/>
      <c r="N45" s="20"/>
      <c r="O45" s="20"/>
      <c r="P45" s="20"/>
      <c r="Q45" s="20"/>
      <c r="R45" s="20"/>
      <c r="S45" s="20"/>
    </row>
    <row r="46" spans="2:19" x14ac:dyDescent="0.25">
      <c r="I46" s="20"/>
      <c r="J46" s="20"/>
      <c r="K46" s="20"/>
      <c r="L46" s="174" t="s">
        <v>65</v>
      </c>
      <c r="M46" s="174"/>
      <c r="N46" s="174"/>
      <c r="O46" s="174"/>
      <c r="P46" s="174"/>
      <c r="Q46" s="66"/>
      <c r="R46" s="20"/>
      <c r="S46" s="20"/>
    </row>
    <row r="47" spans="2:19" x14ac:dyDescent="0.25">
      <c r="I47" s="20"/>
      <c r="J47" s="20"/>
      <c r="K47" s="20"/>
      <c r="L47" s="20"/>
      <c r="M47" s="67"/>
      <c r="N47" s="20"/>
      <c r="O47" s="20"/>
      <c r="P47" s="20"/>
      <c r="Q47" s="20"/>
      <c r="R47" s="20"/>
      <c r="S47" s="20"/>
    </row>
    <row r="48" spans="2:19" x14ac:dyDescent="0.25">
      <c r="I48" s="20"/>
      <c r="J48" s="20"/>
      <c r="K48" s="154" t="s">
        <v>66</v>
      </c>
      <c r="L48" s="154"/>
      <c r="M48" s="154"/>
      <c r="N48" s="154"/>
      <c r="O48" s="154"/>
      <c r="P48" s="154"/>
      <c r="Q48" s="154"/>
      <c r="R48" s="20"/>
      <c r="S48" s="20"/>
    </row>
    <row r="49" spans="2:19" ht="15" customHeight="1" thickBot="1" x14ac:dyDescent="0.3">
      <c r="I49" s="20"/>
      <c r="J49" s="20"/>
      <c r="K49" s="170" t="s">
        <v>67</v>
      </c>
      <c r="L49" s="162" t="s">
        <v>68</v>
      </c>
      <c r="M49" s="162"/>
      <c r="N49" s="46"/>
      <c r="O49" s="162">
        <v>2017</v>
      </c>
      <c r="P49" s="162"/>
      <c r="Q49" s="162"/>
      <c r="R49" s="20"/>
      <c r="S49" s="20"/>
    </row>
    <row r="50" spans="2:19" ht="15" customHeight="1" x14ac:dyDescent="0.25">
      <c r="I50" s="20"/>
      <c r="J50" s="20"/>
      <c r="K50" s="170"/>
      <c r="L50" s="46" t="s">
        <v>23</v>
      </c>
      <c r="M50" s="46" t="s">
        <v>3</v>
      </c>
      <c r="N50" s="46"/>
      <c r="O50" s="46" t="s">
        <v>23</v>
      </c>
      <c r="P50" s="46"/>
      <c r="Q50" s="46" t="s">
        <v>3</v>
      </c>
      <c r="R50" s="20"/>
      <c r="S50" s="20"/>
    </row>
    <row r="51" spans="2:19" x14ac:dyDescent="0.25">
      <c r="I51" s="20"/>
      <c r="J51" s="20"/>
      <c r="K51" s="68" t="s">
        <v>69</v>
      </c>
      <c r="L51" s="14">
        <v>57</v>
      </c>
      <c r="M51" s="17">
        <f>L51/$L$55</f>
        <v>0.47899159663865548</v>
      </c>
      <c r="N51" s="17"/>
      <c r="O51" s="14">
        <v>78</v>
      </c>
      <c r="P51" s="14"/>
      <c r="Q51" s="17">
        <f>O51/$O$55</f>
        <v>0.64462809917355368</v>
      </c>
      <c r="R51" s="20"/>
      <c r="S51" s="20"/>
    </row>
    <row r="52" spans="2:19" x14ac:dyDescent="0.25">
      <c r="I52" s="20"/>
      <c r="J52" s="20"/>
      <c r="K52" s="68" t="s">
        <v>70</v>
      </c>
      <c r="L52" s="14">
        <v>25</v>
      </c>
      <c r="M52" s="17">
        <f>L52/$L$55</f>
        <v>0.21008403361344538</v>
      </c>
      <c r="N52" s="17"/>
      <c r="O52" s="14">
        <v>20</v>
      </c>
      <c r="P52" s="14"/>
      <c r="Q52" s="17">
        <f>O52/$O$55</f>
        <v>0.16528925619834711</v>
      </c>
      <c r="R52" s="20"/>
      <c r="S52" s="20"/>
    </row>
    <row r="53" spans="2:19" x14ac:dyDescent="0.25">
      <c r="I53" s="20"/>
      <c r="J53" s="20"/>
      <c r="K53" s="68" t="s">
        <v>71</v>
      </c>
      <c r="L53" s="14">
        <v>15</v>
      </c>
      <c r="M53" s="17">
        <f>L53/$L$55</f>
        <v>0.12605042016806722</v>
      </c>
      <c r="N53" s="17"/>
      <c r="O53" s="14">
        <v>23</v>
      </c>
      <c r="P53" s="14"/>
      <c r="Q53" s="17">
        <f>O53/$O$55</f>
        <v>0.19008264462809918</v>
      </c>
      <c r="R53" s="20"/>
      <c r="S53" s="20"/>
    </row>
    <row r="54" spans="2:19" ht="15" customHeight="1" thickBot="1" x14ac:dyDescent="0.3">
      <c r="B54" s="154" t="s">
        <v>72</v>
      </c>
      <c r="C54" s="154"/>
      <c r="D54" s="154"/>
      <c r="E54" s="154"/>
      <c r="F54" s="154"/>
      <c r="G54" s="154"/>
      <c r="H54" s="154"/>
      <c r="I54" s="20"/>
      <c r="J54" s="20"/>
      <c r="K54" s="69" t="s">
        <v>73</v>
      </c>
      <c r="L54" s="70">
        <v>22</v>
      </c>
      <c r="M54" s="71">
        <f>L54/$L$55</f>
        <v>0.18487394957983194</v>
      </c>
      <c r="N54" s="71"/>
      <c r="O54" s="70">
        <v>0</v>
      </c>
      <c r="P54" s="70"/>
      <c r="Q54" s="71">
        <f>O54/$O$55</f>
        <v>0</v>
      </c>
      <c r="R54" s="20"/>
      <c r="S54" s="20"/>
    </row>
    <row r="55" spans="2:19" x14ac:dyDescent="0.25">
      <c r="B55" s="154"/>
      <c r="C55" s="154"/>
      <c r="D55" s="154"/>
      <c r="E55" s="154"/>
      <c r="F55" s="154"/>
      <c r="G55" s="154"/>
      <c r="H55" s="154"/>
      <c r="I55" s="20"/>
      <c r="J55" s="20"/>
      <c r="K55" s="44" t="s">
        <v>1</v>
      </c>
      <c r="L55" s="44">
        <f>SUM(L51:L54)</f>
        <v>119</v>
      </c>
      <c r="M55" s="72">
        <f>SUM(M51:M54)</f>
        <v>1</v>
      </c>
      <c r="N55" s="72"/>
      <c r="O55" s="44">
        <f>SUM(O51:O54)</f>
        <v>121</v>
      </c>
      <c r="P55" s="44"/>
      <c r="Q55" s="72">
        <f>SUM(Q51:Q54)</f>
        <v>1</v>
      </c>
      <c r="R55" s="20"/>
      <c r="S55" s="20"/>
    </row>
    <row r="56" spans="2:19" ht="15" customHeight="1" x14ac:dyDescent="0.25">
      <c r="B56" s="161" t="s">
        <v>25</v>
      </c>
      <c r="C56" s="161"/>
      <c r="D56" s="173" t="s">
        <v>74</v>
      </c>
      <c r="E56" s="73"/>
      <c r="F56" s="161" t="s">
        <v>75</v>
      </c>
      <c r="G56" s="2"/>
      <c r="H56" s="161" t="s">
        <v>1</v>
      </c>
      <c r="I56" s="20"/>
      <c r="J56" s="20"/>
      <c r="K56" s="74" t="s">
        <v>65</v>
      </c>
      <c r="L56" s="20"/>
      <c r="M56" s="20"/>
      <c r="N56" s="20"/>
      <c r="O56" s="20"/>
      <c r="P56" s="20"/>
      <c r="Q56" s="20"/>
      <c r="R56" s="20"/>
      <c r="S56" s="20"/>
    </row>
    <row r="57" spans="2:19" ht="15" customHeight="1" x14ac:dyDescent="0.25">
      <c r="B57" s="161"/>
      <c r="C57" s="161"/>
      <c r="D57" s="173"/>
      <c r="E57" s="73"/>
      <c r="F57" s="161"/>
      <c r="G57" s="2"/>
      <c r="H57" s="161"/>
      <c r="I57" s="20"/>
      <c r="J57" s="20"/>
      <c r="R57" s="20"/>
      <c r="S57" s="20"/>
    </row>
    <row r="58" spans="2:19" x14ac:dyDescent="0.25">
      <c r="B58" s="75" t="s">
        <v>76</v>
      </c>
      <c r="C58" s="75"/>
      <c r="D58" s="76">
        <v>320</v>
      </c>
      <c r="E58" s="76"/>
      <c r="F58" s="76">
        <v>27</v>
      </c>
      <c r="G58" s="77"/>
      <c r="H58" s="77">
        <f t="shared" ref="H58:H83" si="1">D58+F58</f>
        <v>347</v>
      </c>
      <c r="I58" s="20"/>
      <c r="J58" s="20"/>
      <c r="K58" s="154" t="s">
        <v>77</v>
      </c>
      <c r="L58" s="154"/>
      <c r="M58" s="154"/>
      <c r="N58" s="154"/>
      <c r="O58" s="154"/>
      <c r="R58" s="20"/>
      <c r="S58" s="20"/>
    </row>
    <row r="59" spans="2:19" ht="15.75" thickBot="1" x14ac:dyDescent="0.3">
      <c r="B59" s="75" t="s">
        <v>4</v>
      </c>
      <c r="C59" s="75"/>
      <c r="D59" s="76">
        <v>75</v>
      </c>
      <c r="E59" s="76"/>
      <c r="F59" s="76">
        <v>8</v>
      </c>
      <c r="G59" s="77"/>
      <c r="H59" s="77">
        <f t="shared" si="1"/>
        <v>83</v>
      </c>
      <c r="I59" s="20"/>
      <c r="J59" s="20"/>
      <c r="K59" s="170" t="s">
        <v>78</v>
      </c>
      <c r="L59" s="170"/>
      <c r="M59" s="162" t="s">
        <v>48</v>
      </c>
      <c r="N59" s="162"/>
      <c r="O59" s="162"/>
      <c r="P59" s="20"/>
      <c r="Q59" s="20"/>
      <c r="R59" s="20"/>
      <c r="S59" s="20"/>
    </row>
    <row r="60" spans="2:19" x14ac:dyDescent="0.25">
      <c r="B60" s="75" t="s">
        <v>29</v>
      </c>
      <c r="C60" s="75"/>
      <c r="D60" s="76">
        <v>58</v>
      </c>
      <c r="E60" s="76"/>
      <c r="F60" s="76">
        <v>5</v>
      </c>
      <c r="G60" s="77"/>
      <c r="H60" s="77">
        <f t="shared" si="1"/>
        <v>63</v>
      </c>
      <c r="I60" s="20"/>
      <c r="J60" s="20"/>
      <c r="K60" s="170"/>
      <c r="L60" s="170"/>
      <c r="M60" s="44" t="s">
        <v>23</v>
      </c>
      <c r="N60" s="44"/>
      <c r="O60" s="44" t="s">
        <v>3</v>
      </c>
      <c r="P60" s="13"/>
      <c r="Q60" s="13"/>
      <c r="R60" s="20"/>
      <c r="S60" s="20"/>
    </row>
    <row r="61" spans="2:19" ht="15" customHeight="1" x14ac:dyDescent="0.25">
      <c r="B61" s="75" t="s">
        <v>30</v>
      </c>
      <c r="C61" s="75"/>
      <c r="D61" s="76">
        <v>44</v>
      </c>
      <c r="E61" s="76"/>
      <c r="F61" s="76">
        <v>12</v>
      </c>
      <c r="G61" s="77"/>
      <c r="H61" s="77">
        <f t="shared" si="1"/>
        <v>56</v>
      </c>
      <c r="I61" s="20"/>
      <c r="J61" s="20"/>
      <c r="K61" s="68" t="s">
        <v>79</v>
      </c>
      <c r="L61" s="14"/>
      <c r="M61" s="78">
        <v>27</v>
      </c>
      <c r="N61" s="78"/>
      <c r="O61" s="17">
        <f t="shared" ref="O61:O69" si="2">M61/$M$70</f>
        <v>0.22689075630252101</v>
      </c>
      <c r="P61" s="13"/>
      <c r="Q61" s="13"/>
      <c r="R61" s="13"/>
      <c r="S61" s="20"/>
    </row>
    <row r="62" spans="2:19" ht="15" customHeight="1" x14ac:dyDescent="0.25">
      <c r="B62" s="75" t="s">
        <v>31</v>
      </c>
      <c r="C62" s="75"/>
      <c r="D62" s="76">
        <v>50</v>
      </c>
      <c r="E62" s="76"/>
      <c r="F62" s="76">
        <v>5</v>
      </c>
      <c r="G62" s="77"/>
      <c r="H62" s="77">
        <f t="shared" si="1"/>
        <v>55</v>
      </c>
      <c r="I62" s="20"/>
      <c r="J62" s="20"/>
      <c r="K62" s="68" t="s">
        <v>80</v>
      </c>
      <c r="L62" s="14"/>
      <c r="M62" s="78">
        <v>1</v>
      </c>
      <c r="N62" s="78"/>
      <c r="O62" s="17">
        <f t="shared" si="2"/>
        <v>8.4033613445378148E-3</v>
      </c>
      <c r="P62" s="20"/>
    </row>
    <row r="63" spans="2:19" x14ac:dyDescent="0.25">
      <c r="B63" s="75" t="s">
        <v>38</v>
      </c>
      <c r="C63" s="75"/>
      <c r="D63" s="76">
        <v>51</v>
      </c>
      <c r="E63" s="76"/>
      <c r="F63" s="76">
        <v>3</v>
      </c>
      <c r="G63" s="77"/>
      <c r="H63" s="77">
        <f t="shared" si="1"/>
        <v>54</v>
      </c>
      <c r="I63" s="20"/>
      <c r="J63" s="20"/>
      <c r="K63" s="68" t="s">
        <v>81</v>
      </c>
      <c r="L63" s="14"/>
      <c r="M63" s="78">
        <v>45</v>
      </c>
      <c r="N63" s="78"/>
      <c r="O63" s="17">
        <f t="shared" si="2"/>
        <v>0.37815126050420167</v>
      </c>
      <c r="P63" s="20"/>
    </row>
    <row r="64" spans="2:19" x14ac:dyDescent="0.25">
      <c r="B64" s="43" t="s">
        <v>27</v>
      </c>
      <c r="C64" s="43"/>
      <c r="D64" s="60">
        <v>38</v>
      </c>
      <c r="E64" s="60"/>
      <c r="F64" s="60">
        <v>10</v>
      </c>
      <c r="G64" s="60"/>
      <c r="H64" s="79">
        <f t="shared" si="1"/>
        <v>48</v>
      </c>
      <c r="I64" s="20"/>
      <c r="J64" s="20"/>
      <c r="K64" s="68" t="s">
        <v>82</v>
      </c>
      <c r="L64" s="14"/>
      <c r="M64" s="78">
        <v>1</v>
      </c>
      <c r="N64" s="78"/>
      <c r="O64" s="17">
        <f t="shared" si="2"/>
        <v>8.4033613445378148E-3</v>
      </c>
      <c r="P64" s="20"/>
    </row>
    <row r="65" spans="2:16" x14ac:dyDescent="0.25">
      <c r="B65" s="43" t="s">
        <v>83</v>
      </c>
      <c r="C65" s="43"/>
      <c r="D65" s="60">
        <v>36</v>
      </c>
      <c r="E65" s="60"/>
      <c r="F65" s="60">
        <v>7</v>
      </c>
      <c r="G65" s="60"/>
      <c r="H65" s="79">
        <f t="shared" si="1"/>
        <v>43</v>
      </c>
      <c r="I65" s="20"/>
      <c r="J65" s="20"/>
      <c r="K65" s="68" t="s">
        <v>84</v>
      </c>
      <c r="L65" s="14"/>
      <c r="M65" s="78">
        <v>13</v>
      </c>
      <c r="N65" s="78"/>
      <c r="O65" s="17">
        <f t="shared" si="2"/>
        <v>0.1092436974789916</v>
      </c>
      <c r="P65" s="20"/>
    </row>
    <row r="66" spans="2:16" ht="15.75" customHeight="1" x14ac:dyDescent="0.25">
      <c r="B66" s="43" t="s">
        <v>37</v>
      </c>
      <c r="C66" s="43"/>
      <c r="D66" s="60">
        <v>40</v>
      </c>
      <c r="E66" s="60"/>
      <c r="F66" s="60">
        <v>1</v>
      </c>
      <c r="G66" s="60"/>
      <c r="H66" s="79">
        <f t="shared" si="1"/>
        <v>41</v>
      </c>
      <c r="I66" s="20"/>
      <c r="J66" s="20"/>
      <c r="K66" s="21" t="s">
        <v>85</v>
      </c>
      <c r="L66" s="80"/>
      <c r="M66" s="81">
        <v>1</v>
      </c>
      <c r="N66" s="80"/>
      <c r="O66" s="45">
        <f t="shared" si="2"/>
        <v>8.4033613445378148E-3</v>
      </c>
      <c r="P66" s="20"/>
    </row>
    <row r="67" spans="2:16" x14ac:dyDescent="0.25">
      <c r="B67" s="43" t="s">
        <v>36</v>
      </c>
      <c r="C67" s="43"/>
      <c r="D67" s="60">
        <v>29</v>
      </c>
      <c r="E67" s="60"/>
      <c r="F67" s="60">
        <v>10</v>
      </c>
      <c r="G67" s="60"/>
      <c r="H67" s="79">
        <f t="shared" si="1"/>
        <v>39</v>
      </c>
      <c r="I67" s="20"/>
      <c r="J67" s="20"/>
      <c r="K67" s="68" t="s">
        <v>86</v>
      </c>
      <c r="L67" s="14"/>
      <c r="M67" s="78">
        <v>12</v>
      </c>
      <c r="N67" s="78"/>
      <c r="O67" s="17">
        <f t="shared" si="2"/>
        <v>0.10084033613445378</v>
      </c>
      <c r="P67" s="20"/>
    </row>
    <row r="68" spans="2:16" ht="15" customHeight="1" x14ac:dyDescent="0.25">
      <c r="B68" s="43" t="s">
        <v>28</v>
      </c>
      <c r="C68" s="43"/>
      <c r="D68" s="60">
        <v>28</v>
      </c>
      <c r="E68" s="60"/>
      <c r="F68" s="60">
        <v>3</v>
      </c>
      <c r="G68" s="60"/>
      <c r="H68" s="79">
        <f t="shared" si="1"/>
        <v>31</v>
      </c>
      <c r="I68" s="20"/>
      <c r="J68" s="20"/>
      <c r="K68" s="68" t="s">
        <v>0</v>
      </c>
      <c r="L68" s="14"/>
      <c r="M68" s="78">
        <v>14</v>
      </c>
      <c r="N68" s="78"/>
      <c r="O68" s="17">
        <f t="shared" si="2"/>
        <v>0.11764705882352941</v>
      </c>
      <c r="P68" s="20"/>
    </row>
    <row r="69" spans="2:16" ht="15" customHeight="1" thickBot="1" x14ac:dyDescent="0.3">
      <c r="B69" s="43" t="s">
        <v>35</v>
      </c>
      <c r="C69" s="43"/>
      <c r="D69" s="60">
        <v>29</v>
      </c>
      <c r="E69" s="60"/>
      <c r="F69" s="60">
        <v>2</v>
      </c>
      <c r="G69" s="60"/>
      <c r="H69" s="79">
        <f t="shared" si="1"/>
        <v>31</v>
      </c>
      <c r="I69" s="20"/>
      <c r="J69" s="20"/>
      <c r="K69" s="68" t="s">
        <v>87</v>
      </c>
      <c r="L69" s="14"/>
      <c r="M69" s="78">
        <v>5</v>
      </c>
      <c r="N69" s="78"/>
      <c r="O69" s="17">
        <f t="shared" si="2"/>
        <v>4.2016806722689079E-2</v>
      </c>
      <c r="P69" s="20"/>
    </row>
    <row r="70" spans="2:16" ht="15" customHeight="1" x14ac:dyDescent="0.25">
      <c r="B70" s="43" t="s">
        <v>42</v>
      </c>
      <c r="C70" s="43"/>
      <c r="D70" s="60">
        <v>26</v>
      </c>
      <c r="E70" s="60"/>
      <c r="F70" s="60">
        <v>3</v>
      </c>
      <c r="G70" s="60"/>
      <c r="H70" s="79">
        <f t="shared" si="1"/>
        <v>29</v>
      </c>
      <c r="I70" s="32"/>
      <c r="J70" s="20"/>
      <c r="K70" s="28" t="s">
        <v>1</v>
      </c>
      <c r="L70" s="28"/>
      <c r="M70" s="36">
        <f>SUM(M61:M69)</f>
        <v>119</v>
      </c>
      <c r="N70" s="36"/>
      <c r="O70" s="82">
        <f>SUM(O61:O69)</f>
        <v>1</v>
      </c>
      <c r="P70" s="20"/>
    </row>
    <row r="71" spans="2:16" ht="15" customHeight="1" x14ac:dyDescent="0.25">
      <c r="B71" s="43" t="s">
        <v>26</v>
      </c>
      <c r="C71" s="43"/>
      <c r="D71" s="60">
        <v>26</v>
      </c>
      <c r="E71" s="60"/>
      <c r="F71" s="60">
        <v>2</v>
      </c>
      <c r="G71" s="60"/>
      <c r="H71" s="79">
        <f t="shared" si="1"/>
        <v>28</v>
      </c>
      <c r="I71" s="37"/>
      <c r="J71" s="20"/>
    </row>
    <row r="72" spans="2:16" ht="14.25" customHeight="1" x14ac:dyDescent="0.25">
      <c r="B72" s="43" t="s">
        <v>32</v>
      </c>
      <c r="C72" s="43"/>
      <c r="D72" s="60">
        <v>24</v>
      </c>
      <c r="E72" s="60"/>
      <c r="F72" s="60">
        <v>2</v>
      </c>
      <c r="G72" s="60"/>
      <c r="H72" s="79">
        <f t="shared" si="1"/>
        <v>26</v>
      </c>
      <c r="I72" s="32"/>
      <c r="J72" s="20"/>
      <c r="K72" s="154" t="s">
        <v>88</v>
      </c>
      <c r="L72" s="154"/>
      <c r="M72" s="154"/>
      <c r="N72" s="154"/>
      <c r="O72" s="154"/>
      <c r="P72" s="20"/>
    </row>
    <row r="73" spans="2:16" ht="15.75" thickBot="1" x14ac:dyDescent="0.3">
      <c r="B73" s="43" t="s">
        <v>33</v>
      </c>
      <c r="C73" s="43"/>
      <c r="D73" s="60">
        <v>19</v>
      </c>
      <c r="E73" s="60"/>
      <c r="F73" s="60">
        <v>3</v>
      </c>
      <c r="G73" s="60"/>
      <c r="H73" s="79">
        <f t="shared" si="1"/>
        <v>22</v>
      </c>
      <c r="J73" s="83"/>
      <c r="K73" s="170" t="s">
        <v>89</v>
      </c>
      <c r="L73" s="170"/>
      <c r="M73" s="171" t="s">
        <v>48</v>
      </c>
      <c r="N73" s="171"/>
      <c r="O73" s="171"/>
      <c r="P73" s="20"/>
    </row>
    <row r="74" spans="2:16" ht="15" customHeight="1" x14ac:dyDescent="0.25">
      <c r="B74" s="43" t="s">
        <v>34</v>
      </c>
      <c r="C74" s="43"/>
      <c r="D74" s="60">
        <v>16</v>
      </c>
      <c r="E74" s="60"/>
      <c r="F74" s="60">
        <v>2</v>
      </c>
      <c r="G74" s="60"/>
      <c r="H74" s="79">
        <f t="shared" si="1"/>
        <v>18</v>
      </c>
      <c r="I74" s="84"/>
      <c r="J74" s="34"/>
      <c r="K74" s="170"/>
      <c r="L74" s="170"/>
      <c r="M74" s="172" t="s">
        <v>23</v>
      </c>
      <c r="N74" s="172"/>
      <c r="O74" s="46" t="s">
        <v>3</v>
      </c>
    </row>
    <row r="75" spans="2:16" ht="14.25" customHeight="1" x14ac:dyDescent="0.25">
      <c r="B75" s="43" t="s">
        <v>43</v>
      </c>
      <c r="C75" s="43"/>
      <c r="D75" s="60">
        <v>13</v>
      </c>
      <c r="E75" s="60"/>
      <c r="F75" s="60">
        <v>2</v>
      </c>
      <c r="G75" s="60"/>
      <c r="H75" s="79">
        <f t="shared" si="1"/>
        <v>15</v>
      </c>
      <c r="K75" s="68" t="s">
        <v>90</v>
      </c>
      <c r="L75" s="14"/>
      <c r="M75" s="78">
        <v>8</v>
      </c>
      <c r="N75" s="78"/>
      <c r="O75" s="17">
        <f t="shared" ref="O75:O83" si="3">M75/$M$84</f>
        <v>6.7226890756302518E-2</v>
      </c>
      <c r="P75" s="20"/>
    </row>
    <row r="76" spans="2:16" ht="14.25" customHeight="1" x14ac:dyDescent="0.25">
      <c r="B76" s="43" t="s">
        <v>46</v>
      </c>
      <c r="C76" s="43"/>
      <c r="D76" s="60">
        <v>15</v>
      </c>
      <c r="E76" s="60"/>
      <c r="F76" s="60">
        <v>0</v>
      </c>
      <c r="G76" s="60"/>
      <c r="H76" s="79">
        <f t="shared" si="1"/>
        <v>15</v>
      </c>
      <c r="K76" s="68" t="s">
        <v>91</v>
      </c>
      <c r="L76" s="14"/>
      <c r="M76" s="78">
        <v>19</v>
      </c>
      <c r="N76" s="78"/>
      <c r="O76" s="17">
        <f t="shared" si="3"/>
        <v>0.15966386554621848</v>
      </c>
      <c r="P76" s="20"/>
    </row>
    <row r="77" spans="2:16" ht="14.25" customHeight="1" x14ac:dyDescent="0.25">
      <c r="B77" s="43" t="s">
        <v>39</v>
      </c>
      <c r="C77" s="43"/>
      <c r="D77" s="60">
        <v>12</v>
      </c>
      <c r="E77" s="60"/>
      <c r="F77" s="60">
        <v>2</v>
      </c>
      <c r="G77" s="60"/>
      <c r="H77" s="79">
        <f t="shared" si="1"/>
        <v>14</v>
      </c>
      <c r="K77" s="68" t="s">
        <v>92</v>
      </c>
      <c r="L77" s="14"/>
      <c r="M77" s="78">
        <v>7</v>
      </c>
      <c r="N77" s="78"/>
      <c r="O77" s="17">
        <f t="shared" si="3"/>
        <v>5.8823529411764705E-2</v>
      </c>
      <c r="P77" s="20"/>
    </row>
    <row r="78" spans="2:16" ht="14.25" customHeight="1" x14ac:dyDescent="0.25">
      <c r="B78" s="43" t="s">
        <v>5</v>
      </c>
      <c r="C78" s="43"/>
      <c r="D78" s="60">
        <v>9</v>
      </c>
      <c r="E78" s="60"/>
      <c r="F78" s="60">
        <v>4</v>
      </c>
      <c r="G78" s="60"/>
      <c r="H78" s="79">
        <f t="shared" si="1"/>
        <v>13</v>
      </c>
      <c r="K78" s="68" t="s">
        <v>93</v>
      </c>
      <c r="L78" s="14"/>
      <c r="M78" s="78">
        <v>31</v>
      </c>
      <c r="N78" s="78"/>
      <c r="O78" s="17">
        <f t="shared" si="3"/>
        <v>0.26050420168067229</v>
      </c>
      <c r="P78" s="20"/>
    </row>
    <row r="79" spans="2:16" ht="14.25" customHeight="1" x14ac:dyDescent="0.25">
      <c r="B79" s="68" t="s">
        <v>41</v>
      </c>
      <c r="C79" s="68"/>
      <c r="D79" s="14">
        <v>8</v>
      </c>
      <c r="E79" s="14"/>
      <c r="F79" s="14">
        <v>4</v>
      </c>
      <c r="G79" s="14"/>
      <c r="H79" s="85">
        <f t="shared" si="1"/>
        <v>12</v>
      </c>
      <c r="K79" s="68" t="s">
        <v>94</v>
      </c>
      <c r="L79" s="14"/>
      <c r="M79" s="78">
        <v>12</v>
      </c>
      <c r="N79" s="78"/>
      <c r="O79" s="17">
        <f t="shared" si="3"/>
        <v>0.10084033613445378</v>
      </c>
      <c r="P79" s="20"/>
    </row>
    <row r="80" spans="2:16" ht="14.25" customHeight="1" x14ac:dyDescent="0.25">
      <c r="B80" s="43" t="s">
        <v>40</v>
      </c>
      <c r="C80" s="43"/>
      <c r="D80" s="60">
        <v>12</v>
      </c>
      <c r="E80" s="60"/>
      <c r="F80" s="60">
        <v>0</v>
      </c>
      <c r="G80" s="60"/>
      <c r="H80" s="79">
        <f t="shared" si="1"/>
        <v>12</v>
      </c>
      <c r="K80" s="21" t="s">
        <v>95</v>
      </c>
      <c r="L80" s="80"/>
      <c r="M80" s="81">
        <v>2</v>
      </c>
      <c r="N80" s="80"/>
      <c r="O80" s="17">
        <f t="shared" si="3"/>
        <v>1.680672268907563E-2</v>
      </c>
      <c r="P80" s="20"/>
    </row>
    <row r="81" spans="2:19" ht="14.25" customHeight="1" x14ac:dyDescent="0.25">
      <c r="B81" s="43" t="s">
        <v>49</v>
      </c>
      <c r="C81" s="43"/>
      <c r="D81" s="60">
        <v>9</v>
      </c>
      <c r="E81" s="60"/>
      <c r="F81" s="60">
        <v>2</v>
      </c>
      <c r="G81" s="60"/>
      <c r="H81" s="79">
        <f t="shared" si="1"/>
        <v>11</v>
      </c>
      <c r="K81" s="68" t="s">
        <v>96</v>
      </c>
      <c r="L81" s="14"/>
      <c r="M81" s="78">
        <v>7</v>
      </c>
      <c r="N81" s="78"/>
      <c r="O81" s="17">
        <f t="shared" si="3"/>
        <v>5.8823529411764705E-2</v>
      </c>
      <c r="P81" s="20"/>
    </row>
    <row r="82" spans="2:19" ht="14.25" customHeight="1" x14ac:dyDescent="0.25">
      <c r="B82" s="43" t="s">
        <v>44</v>
      </c>
      <c r="C82" s="43"/>
      <c r="D82" s="60">
        <v>8</v>
      </c>
      <c r="E82" s="60"/>
      <c r="F82" s="60">
        <v>0</v>
      </c>
      <c r="G82" s="60"/>
      <c r="H82" s="79">
        <f t="shared" si="1"/>
        <v>8</v>
      </c>
      <c r="K82" s="68" t="s">
        <v>97</v>
      </c>
      <c r="L82" s="14"/>
      <c r="M82" s="78">
        <v>26</v>
      </c>
      <c r="N82" s="78"/>
      <c r="O82" s="17">
        <f t="shared" si="3"/>
        <v>0.21848739495798319</v>
      </c>
      <c r="P82" s="20"/>
    </row>
    <row r="83" spans="2:19" ht="14.25" customHeight="1" thickBot="1" x14ac:dyDescent="0.3">
      <c r="B83" s="43" t="s">
        <v>45</v>
      </c>
      <c r="C83" s="43"/>
      <c r="D83" s="60">
        <v>8</v>
      </c>
      <c r="E83" s="60"/>
      <c r="F83" s="60">
        <v>0</v>
      </c>
      <c r="G83" s="60"/>
      <c r="H83" s="79">
        <f t="shared" si="1"/>
        <v>8</v>
      </c>
      <c r="K83" s="68" t="s">
        <v>8</v>
      </c>
      <c r="L83" s="14"/>
      <c r="M83" s="78">
        <v>7</v>
      </c>
      <c r="N83" s="78"/>
      <c r="O83" s="17">
        <f t="shared" si="3"/>
        <v>5.8823529411764705E-2</v>
      </c>
      <c r="P83" s="20"/>
    </row>
    <row r="84" spans="2:19" ht="14.25" customHeight="1" x14ac:dyDescent="0.25">
      <c r="B84" s="28" t="s">
        <v>1</v>
      </c>
      <c r="C84" s="28"/>
      <c r="D84" s="36">
        <f>SUM(D58:D83)</f>
        <v>1003</v>
      </c>
      <c r="E84" s="36">
        <f>SUM(E58:E83)</f>
        <v>0</v>
      </c>
      <c r="F84" s="36">
        <f>SUM(F58:F83)</f>
        <v>119</v>
      </c>
      <c r="G84" s="36"/>
      <c r="H84" s="36">
        <f>SUM(H58:H83)</f>
        <v>1122</v>
      </c>
      <c r="K84" s="28" t="s">
        <v>1</v>
      </c>
      <c r="L84" s="28"/>
      <c r="M84" s="36">
        <f>SUM(M75:M83)</f>
        <v>119</v>
      </c>
      <c r="N84" s="36"/>
      <c r="O84" s="82">
        <f>SUM(O75:O83)</f>
        <v>1</v>
      </c>
      <c r="P84" s="20"/>
    </row>
    <row r="85" spans="2:19" ht="12.75" customHeight="1" x14ac:dyDescent="0.25">
      <c r="B85" s="86" t="s">
        <v>98</v>
      </c>
      <c r="C85" s="20"/>
      <c r="D85" s="20"/>
      <c r="E85" s="20"/>
      <c r="F85" s="15"/>
      <c r="G85" s="15"/>
      <c r="H85" s="15"/>
      <c r="P85" s="20"/>
    </row>
    <row r="86" spans="2:19" ht="7.5" customHeight="1" x14ac:dyDescent="0.25">
      <c r="B86" s="38"/>
      <c r="C86" s="20"/>
      <c r="D86" s="20"/>
      <c r="E86" s="20"/>
      <c r="F86" s="15"/>
      <c r="G86" s="15"/>
      <c r="H86" s="15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</row>
    <row r="87" spans="2:19" ht="7.5" customHeight="1" x14ac:dyDescent="0.25">
      <c r="B87" s="20"/>
      <c r="C87" s="20"/>
      <c r="D87" s="20"/>
      <c r="E87" s="20"/>
      <c r="F87" s="15"/>
      <c r="G87" s="15"/>
      <c r="H87" s="15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</row>
    <row r="88" spans="2:19" x14ac:dyDescent="0.25">
      <c r="B88" s="3" t="s">
        <v>99</v>
      </c>
      <c r="C88" s="87"/>
      <c r="D88" s="87"/>
      <c r="E88" s="87"/>
      <c r="F88" s="88"/>
      <c r="G88" s="88"/>
      <c r="H88" s="88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</row>
    <row r="89" spans="2:19" ht="15" customHeight="1" x14ac:dyDescent="0.25">
      <c r="B89" s="158" t="s">
        <v>100</v>
      </c>
      <c r="C89" s="158"/>
      <c r="D89" s="158"/>
      <c r="E89" s="49"/>
      <c r="F89" s="89"/>
      <c r="G89" s="89"/>
      <c r="H89" s="89"/>
      <c r="I89" s="84"/>
      <c r="J89" s="84"/>
      <c r="K89" s="20"/>
      <c r="L89" s="20"/>
      <c r="M89" s="158" t="s">
        <v>101</v>
      </c>
      <c r="N89" s="158"/>
      <c r="O89" s="158"/>
      <c r="P89" s="158"/>
      <c r="Q89" s="158"/>
      <c r="R89" s="158"/>
      <c r="S89" s="20"/>
    </row>
    <row r="90" spans="2:19" ht="15" customHeight="1" x14ac:dyDescent="0.25">
      <c r="B90" s="158"/>
      <c r="C90" s="158"/>
      <c r="D90" s="158"/>
      <c r="E90" s="49"/>
      <c r="F90" s="89"/>
      <c r="G90" s="89"/>
      <c r="H90" s="89"/>
      <c r="I90" s="84"/>
      <c r="J90" s="84"/>
      <c r="K90" s="20"/>
      <c r="L90" s="20"/>
      <c r="M90" s="158"/>
      <c r="N90" s="158"/>
      <c r="O90" s="158"/>
      <c r="P90" s="158"/>
      <c r="Q90" s="158"/>
      <c r="R90" s="158"/>
      <c r="S90" s="20"/>
    </row>
    <row r="91" spans="2:19" x14ac:dyDescent="0.25">
      <c r="B91" s="2" t="s">
        <v>2</v>
      </c>
      <c r="C91" s="22" t="s">
        <v>23</v>
      </c>
      <c r="D91" s="22" t="s">
        <v>3</v>
      </c>
      <c r="E91" s="90"/>
      <c r="F91" s="15"/>
      <c r="G91" s="15"/>
      <c r="H91" s="42" t="s">
        <v>102</v>
      </c>
      <c r="I91" s="20"/>
      <c r="J91" s="20"/>
      <c r="K91" s="20"/>
      <c r="L91" s="20"/>
      <c r="M91" s="91" t="s">
        <v>103</v>
      </c>
      <c r="N91" s="92"/>
      <c r="O91" s="169" t="s">
        <v>23</v>
      </c>
      <c r="P91" s="169"/>
      <c r="Q91" s="169" t="s">
        <v>3</v>
      </c>
      <c r="R91" s="169"/>
      <c r="S91" s="20"/>
    </row>
    <row r="92" spans="2:19" x14ac:dyDescent="0.25">
      <c r="B92" s="93" t="s">
        <v>104</v>
      </c>
      <c r="C92" s="15">
        <v>0</v>
      </c>
      <c r="D92" s="25">
        <f t="shared" ref="D92:D98" si="4">C92/$C$99</f>
        <v>0</v>
      </c>
      <c r="E92" s="41"/>
      <c r="F92" s="15"/>
      <c r="G92" s="15"/>
      <c r="H92" s="94">
        <f>SUM(D92:D95)</f>
        <v>9.2436974789915971E-2</v>
      </c>
      <c r="I92" s="20"/>
      <c r="J92" s="20"/>
      <c r="K92" s="20"/>
      <c r="L92" s="20"/>
      <c r="M92" s="43" t="s">
        <v>18</v>
      </c>
      <c r="N92" s="43"/>
      <c r="O92" s="164">
        <v>6</v>
      </c>
      <c r="P92" s="164"/>
      <c r="Q92" s="165">
        <f>O92/$O$95</f>
        <v>5.0420168067226892E-2</v>
      </c>
      <c r="R92" s="165"/>
      <c r="S92" s="20"/>
    </row>
    <row r="93" spans="2:19" x14ac:dyDescent="0.25">
      <c r="B93" s="93" t="s">
        <v>105</v>
      </c>
      <c r="C93" s="15">
        <v>2</v>
      </c>
      <c r="D93" s="25">
        <f t="shared" si="4"/>
        <v>1.680672268907563E-2</v>
      </c>
      <c r="E93" s="41"/>
      <c r="F93" s="15"/>
      <c r="G93" s="15"/>
      <c r="H93" s="42"/>
      <c r="I93" s="20"/>
      <c r="J93" s="20"/>
      <c r="K93" s="20"/>
      <c r="L93" s="20"/>
      <c r="M93" s="43" t="s">
        <v>19</v>
      </c>
      <c r="N93" s="43"/>
      <c r="O93" s="164">
        <v>101</v>
      </c>
      <c r="P93" s="164"/>
      <c r="Q93" s="165">
        <f>O93/$O$95</f>
        <v>0.84873949579831931</v>
      </c>
      <c r="R93" s="165"/>
      <c r="S93" s="20"/>
    </row>
    <row r="94" spans="2:19" ht="15.75" thickBot="1" x14ac:dyDescent="0.3">
      <c r="B94" s="93" t="s">
        <v>106</v>
      </c>
      <c r="C94" s="15">
        <v>2</v>
      </c>
      <c r="D94" s="25">
        <f t="shared" si="4"/>
        <v>1.680672268907563E-2</v>
      </c>
      <c r="E94" s="41"/>
      <c r="F94" s="15"/>
      <c r="G94" s="15"/>
      <c r="H94" s="42" t="s">
        <v>107</v>
      </c>
      <c r="I94" s="20"/>
      <c r="J94" s="20"/>
      <c r="K94" s="20"/>
      <c r="L94" s="20"/>
      <c r="M94" s="43" t="s">
        <v>20</v>
      </c>
      <c r="N94" s="43"/>
      <c r="O94" s="164">
        <v>12</v>
      </c>
      <c r="P94" s="164"/>
      <c r="Q94" s="165">
        <f>O94/$O$95</f>
        <v>0.10084033613445378</v>
      </c>
      <c r="R94" s="165"/>
      <c r="S94" s="20"/>
    </row>
    <row r="95" spans="2:19" x14ac:dyDescent="0.25">
      <c r="B95" s="93" t="s">
        <v>108</v>
      </c>
      <c r="C95" s="15">
        <v>7</v>
      </c>
      <c r="D95" s="25">
        <f t="shared" si="4"/>
        <v>5.8823529411764705E-2</v>
      </c>
      <c r="E95" s="41"/>
      <c r="F95" s="15"/>
      <c r="G95" s="15"/>
      <c r="H95" s="94">
        <f>SUM(D96:D97)</f>
        <v>0.89075630252100846</v>
      </c>
      <c r="I95" s="20"/>
      <c r="J95" s="20"/>
      <c r="K95" s="20"/>
      <c r="L95" s="20"/>
      <c r="M95" s="28" t="s">
        <v>1</v>
      </c>
      <c r="N95" s="95"/>
      <c r="O95" s="167">
        <f>SUM(O92:P94)</f>
        <v>119</v>
      </c>
      <c r="P95" s="167"/>
      <c r="Q95" s="168">
        <f>SUM(Q92:R94)</f>
        <v>1</v>
      </c>
      <c r="R95" s="168"/>
      <c r="S95" s="20"/>
    </row>
    <row r="96" spans="2:19" x14ac:dyDescent="0.25">
      <c r="B96" s="93" t="s">
        <v>109</v>
      </c>
      <c r="C96" s="15">
        <v>53</v>
      </c>
      <c r="D96" s="25">
        <f t="shared" si="4"/>
        <v>0.44537815126050423</v>
      </c>
      <c r="E96" s="41"/>
      <c r="F96" s="15"/>
      <c r="G96" s="15"/>
      <c r="H96" s="42"/>
      <c r="I96" s="20"/>
      <c r="J96" s="20"/>
      <c r="K96" s="20"/>
      <c r="L96" s="20"/>
      <c r="M96" s="96"/>
      <c r="N96" s="20"/>
      <c r="O96" s="20"/>
      <c r="P96" s="20"/>
      <c r="Q96" s="20"/>
      <c r="R96" s="20"/>
      <c r="S96" s="20"/>
    </row>
    <row r="97" spans="2:19" x14ac:dyDescent="0.25">
      <c r="B97" s="93" t="s">
        <v>110</v>
      </c>
      <c r="C97" s="15">
        <v>53</v>
      </c>
      <c r="D97" s="25">
        <f t="shared" si="4"/>
        <v>0.44537815126050423</v>
      </c>
      <c r="E97" s="41"/>
      <c r="F97" s="15"/>
      <c r="G97" s="15"/>
      <c r="H97" s="42"/>
      <c r="I97" s="20"/>
      <c r="J97" s="20"/>
      <c r="K97" s="20"/>
      <c r="L97" s="20"/>
      <c r="M97" s="12" t="s">
        <v>111</v>
      </c>
      <c r="N97" s="13"/>
      <c r="O97" s="13"/>
      <c r="P97" s="20"/>
      <c r="Q97" s="20"/>
      <c r="R97" s="20"/>
      <c r="S97" s="20"/>
    </row>
    <row r="98" spans="2:19" ht="15.75" thickBot="1" x14ac:dyDescent="0.3">
      <c r="B98" s="93" t="s">
        <v>112</v>
      </c>
      <c r="C98" s="15">
        <v>2</v>
      </c>
      <c r="D98" s="25">
        <f t="shared" si="4"/>
        <v>1.680672268907563E-2</v>
      </c>
      <c r="E98" s="41"/>
      <c r="F98" s="15"/>
      <c r="G98" s="15"/>
      <c r="H98" s="42" t="s">
        <v>113</v>
      </c>
      <c r="I98" s="20"/>
      <c r="J98" s="20"/>
      <c r="K98" s="20"/>
      <c r="L98" s="20"/>
      <c r="M98" s="91" t="s">
        <v>114</v>
      </c>
      <c r="N98" s="92"/>
      <c r="O98" s="169" t="s">
        <v>23</v>
      </c>
      <c r="P98" s="169"/>
      <c r="Q98" s="169" t="s">
        <v>3</v>
      </c>
      <c r="R98" s="169"/>
      <c r="S98" s="20"/>
    </row>
    <row r="99" spans="2:19" x14ac:dyDescent="0.25">
      <c r="B99" s="28" t="s">
        <v>1</v>
      </c>
      <c r="C99" s="28">
        <f>SUM(C92:C98)</f>
        <v>119</v>
      </c>
      <c r="D99" s="29">
        <f>SUM(D92:D98)</f>
        <v>1</v>
      </c>
      <c r="E99" s="97"/>
      <c r="F99" s="15"/>
      <c r="G99" s="15"/>
      <c r="H99" s="94">
        <f>D98</f>
        <v>1.680672268907563E-2</v>
      </c>
      <c r="I99" s="20"/>
      <c r="J99" s="20"/>
      <c r="K99" s="20"/>
      <c r="L99" s="20"/>
      <c r="M99" s="43" t="s">
        <v>115</v>
      </c>
      <c r="N99" s="43"/>
      <c r="O99" s="164">
        <v>43</v>
      </c>
      <c r="P99" s="164"/>
      <c r="Q99" s="165">
        <f>O99/$O$103</f>
        <v>0.36134453781512604</v>
      </c>
      <c r="R99" s="165"/>
      <c r="S99" s="20"/>
    </row>
    <row r="100" spans="2:19" x14ac:dyDescent="0.25">
      <c r="B100" s="20"/>
      <c r="C100" s="20"/>
      <c r="D100" s="20"/>
      <c r="E100" s="20"/>
      <c r="F100" s="15"/>
      <c r="G100" s="15"/>
      <c r="H100" s="15"/>
      <c r="I100" s="20"/>
      <c r="J100" s="20"/>
      <c r="K100" s="20"/>
      <c r="L100" s="20"/>
      <c r="M100" s="43" t="s">
        <v>116</v>
      </c>
      <c r="N100" s="43"/>
      <c r="O100" s="164">
        <v>51</v>
      </c>
      <c r="P100" s="164"/>
      <c r="Q100" s="165">
        <f>O100/$O$103</f>
        <v>0.42857142857142855</v>
      </c>
      <c r="R100" s="165"/>
      <c r="S100" s="20"/>
    </row>
    <row r="101" spans="2:19" x14ac:dyDescent="0.25">
      <c r="B101" s="20"/>
      <c r="C101" s="20"/>
      <c r="D101" s="20"/>
      <c r="E101" s="20"/>
      <c r="F101" s="15"/>
      <c r="G101" s="15"/>
      <c r="H101" s="15"/>
      <c r="I101" s="20"/>
      <c r="J101" s="20"/>
      <c r="K101" s="20"/>
      <c r="L101" s="20"/>
      <c r="M101" s="43" t="s">
        <v>117</v>
      </c>
      <c r="N101" s="43"/>
      <c r="O101" s="164">
        <v>20</v>
      </c>
      <c r="P101" s="164"/>
      <c r="Q101" s="165">
        <f>O101/$O$103</f>
        <v>0.16806722689075632</v>
      </c>
      <c r="R101" s="165"/>
      <c r="S101" s="20"/>
    </row>
    <row r="102" spans="2:19" ht="15.75" thickBot="1" x14ac:dyDescent="0.3">
      <c r="C102" s="13"/>
      <c r="D102" s="13"/>
      <c r="E102" s="13"/>
      <c r="F102" s="13"/>
      <c r="G102" s="13"/>
      <c r="H102" s="13"/>
      <c r="I102" s="20"/>
      <c r="J102" s="20"/>
      <c r="K102" s="20"/>
      <c r="L102" s="20"/>
      <c r="M102" s="43" t="s">
        <v>20</v>
      </c>
      <c r="N102" s="43"/>
      <c r="O102" s="166">
        <v>5</v>
      </c>
      <c r="P102" s="166"/>
      <c r="Q102" s="165">
        <f>O102/$O$103</f>
        <v>4.2016806722689079E-2</v>
      </c>
      <c r="R102" s="165"/>
      <c r="S102" s="20"/>
    </row>
    <row r="103" spans="2:19" x14ac:dyDescent="0.25">
      <c r="B103" s="154" t="s">
        <v>118</v>
      </c>
      <c r="C103" s="154"/>
      <c r="D103" s="154"/>
      <c r="E103" s="154"/>
      <c r="F103" s="154"/>
      <c r="G103" s="154"/>
      <c r="H103" s="154"/>
      <c r="I103" s="20"/>
      <c r="J103" s="20"/>
      <c r="K103" s="20"/>
      <c r="L103" s="20"/>
      <c r="M103" s="28" t="s">
        <v>1</v>
      </c>
      <c r="N103" s="98"/>
      <c r="O103" s="167">
        <f>SUM(O99:P102)</f>
        <v>119</v>
      </c>
      <c r="P103" s="167"/>
      <c r="Q103" s="168">
        <f>SUM(Q99:R102)</f>
        <v>0.99999999999999989</v>
      </c>
      <c r="R103" s="168"/>
      <c r="S103" s="20"/>
    </row>
    <row r="104" spans="2:19" x14ac:dyDescent="0.25">
      <c r="B104" s="161" t="s">
        <v>119</v>
      </c>
      <c r="C104" s="161"/>
      <c r="D104" s="161"/>
      <c r="E104" s="2"/>
      <c r="F104" s="22" t="s">
        <v>23</v>
      </c>
      <c r="G104" s="155" t="s">
        <v>3</v>
      </c>
      <c r="H104" s="155"/>
      <c r="I104" s="163"/>
      <c r="J104" s="163"/>
      <c r="K104" s="163"/>
      <c r="L104" s="20"/>
      <c r="M104" s="96"/>
      <c r="N104" s="20"/>
      <c r="O104" s="20"/>
      <c r="P104" s="20"/>
      <c r="Q104" s="20"/>
      <c r="R104" s="20"/>
      <c r="S104" s="20"/>
    </row>
    <row r="105" spans="2:19" x14ac:dyDescent="0.25">
      <c r="B105" s="99" t="s">
        <v>120</v>
      </c>
      <c r="C105" s="99"/>
      <c r="D105" s="99"/>
      <c r="E105" s="99"/>
      <c r="F105" s="100">
        <v>8</v>
      </c>
      <c r="G105" s="101"/>
      <c r="H105" s="102">
        <f t="shared" ref="H105:H127" si="5">F105/$F$128</f>
        <v>6.7226890756302518E-2</v>
      </c>
      <c r="I105" s="32"/>
      <c r="J105" s="32"/>
      <c r="K105" s="32"/>
      <c r="L105" s="20"/>
      <c r="M105" s="20"/>
      <c r="N105" s="20"/>
      <c r="O105" s="20"/>
      <c r="P105" s="20"/>
      <c r="Q105" s="20"/>
      <c r="R105" s="20"/>
      <c r="S105" s="20"/>
    </row>
    <row r="106" spans="2:19" x14ac:dyDescent="0.25">
      <c r="B106" s="99" t="s">
        <v>6</v>
      </c>
      <c r="C106" s="99"/>
      <c r="D106" s="99"/>
      <c r="E106" s="99"/>
      <c r="F106" s="100">
        <v>33</v>
      </c>
      <c r="G106" s="101"/>
      <c r="H106" s="102">
        <f t="shared" si="5"/>
        <v>0.27731092436974791</v>
      </c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</row>
    <row r="107" spans="2:19" x14ac:dyDescent="0.25">
      <c r="B107" s="99" t="s">
        <v>121</v>
      </c>
      <c r="C107" s="99"/>
      <c r="D107" s="99"/>
      <c r="E107" s="99"/>
      <c r="F107" s="100">
        <v>14</v>
      </c>
      <c r="G107" s="101"/>
      <c r="H107" s="102">
        <f t="shared" si="5"/>
        <v>0.11764705882352941</v>
      </c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</row>
    <row r="108" spans="2:19" x14ac:dyDescent="0.25">
      <c r="B108" s="99" t="s">
        <v>122</v>
      </c>
      <c r="C108" s="99"/>
      <c r="D108" s="99"/>
      <c r="E108" s="99"/>
      <c r="F108" s="100">
        <v>9</v>
      </c>
      <c r="G108" s="101"/>
      <c r="H108" s="102">
        <f t="shared" si="5"/>
        <v>7.5630252100840331E-2</v>
      </c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</row>
    <row r="109" spans="2:19" x14ac:dyDescent="0.25">
      <c r="B109" s="103" t="s">
        <v>123</v>
      </c>
      <c r="C109" s="103"/>
      <c r="D109" s="103"/>
      <c r="E109" s="103"/>
      <c r="F109" s="104">
        <v>3</v>
      </c>
      <c r="G109" s="105"/>
      <c r="H109" s="106">
        <f t="shared" si="5"/>
        <v>2.5210084033613446E-2</v>
      </c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</row>
    <row r="110" spans="2:19" x14ac:dyDescent="0.25">
      <c r="B110" s="103" t="s">
        <v>7</v>
      </c>
      <c r="C110" s="103"/>
      <c r="D110" s="103"/>
      <c r="E110" s="103"/>
      <c r="F110" s="104">
        <v>17</v>
      </c>
      <c r="G110" s="105"/>
      <c r="H110" s="106">
        <f t="shared" si="5"/>
        <v>0.14285714285714285</v>
      </c>
      <c r="I110" s="20"/>
      <c r="J110" s="20"/>
      <c r="K110" s="107"/>
      <c r="L110" s="20"/>
      <c r="M110" s="20"/>
      <c r="N110" s="20"/>
      <c r="O110" s="20"/>
      <c r="P110" s="20"/>
      <c r="Q110" s="20"/>
      <c r="R110" s="20"/>
      <c r="S110" s="20"/>
    </row>
    <row r="111" spans="2:19" x14ac:dyDescent="0.25">
      <c r="B111" s="108" t="s">
        <v>124</v>
      </c>
      <c r="C111" s="108"/>
      <c r="D111" s="108"/>
      <c r="E111" s="108"/>
      <c r="F111" s="104">
        <v>2</v>
      </c>
      <c r="G111" s="105"/>
      <c r="H111" s="106">
        <f t="shared" si="5"/>
        <v>1.680672268907563E-2</v>
      </c>
      <c r="I111" s="20"/>
      <c r="J111" s="20"/>
      <c r="K111" s="107"/>
      <c r="L111" s="20"/>
      <c r="M111" s="20"/>
      <c r="N111" s="20"/>
      <c r="O111" s="20"/>
      <c r="P111" s="20"/>
      <c r="Q111" s="20"/>
      <c r="R111" s="20"/>
      <c r="S111" s="20"/>
    </row>
    <row r="112" spans="2:19" x14ac:dyDescent="0.25">
      <c r="B112" s="103" t="s">
        <v>125</v>
      </c>
      <c r="C112" s="103"/>
      <c r="D112" s="103"/>
      <c r="E112" s="103"/>
      <c r="F112" s="104">
        <v>0</v>
      </c>
      <c r="G112" s="105"/>
      <c r="H112" s="106">
        <f t="shared" si="5"/>
        <v>0</v>
      </c>
      <c r="I112" s="20"/>
      <c r="J112" s="20"/>
      <c r="K112" s="107"/>
      <c r="L112" s="20"/>
      <c r="M112" s="20"/>
      <c r="N112" s="20"/>
      <c r="O112" s="20"/>
      <c r="P112" s="20"/>
      <c r="Q112" s="20"/>
      <c r="R112" s="20"/>
      <c r="S112" s="20"/>
    </row>
    <row r="113" spans="2:19" x14ac:dyDescent="0.25">
      <c r="B113" s="109" t="s">
        <v>126</v>
      </c>
      <c r="C113" s="109"/>
      <c r="D113" s="109"/>
      <c r="E113" s="109"/>
      <c r="F113" s="110">
        <v>0</v>
      </c>
      <c r="G113" s="111"/>
      <c r="H113" s="112">
        <f t="shared" si="5"/>
        <v>0</v>
      </c>
      <c r="I113" s="20"/>
      <c r="J113" s="20"/>
      <c r="K113" s="107"/>
      <c r="L113" s="20"/>
      <c r="M113" s="20"/>
      <c r="N113" s="20"/>
      <c r="O113" s="20"/>
      <c r="P113" s="20"/>
      <c r="Q113" s="20"/>
      <c r="R113" s="20"/>
      <c r="S113" s="20"/>
    </row>
    <row r="114" spans="2:19" x14ac:dyDescent="0.25">
      <c r="B114" s="109" t="s">
        <v>127</v>
      </c>
      <c r="C114" s="109"/>
      <c r="D114" s="109"/>
      <c r="E114" s="109"/>
      <c r="F114" s="110">
        <v>1</v>
      </c>
      <c r="G114" s="111"/>
      <c r="H114" s="112">
        <f t="shared" si="5"/>
        <v>8.4033613445378148E-3</v>
      </c>
      <c r="I114" s="20"/>
      <c r="J114" s="20"/>
      <c r="K114" s="107"/>
      <c r="L114" s="20"/>
      <c r="M114" s="20"/>
      <c r="N114" s="20"/>
      <c r="O114" s="20"/>
      <c r="P114" s="20"/>
      <c r="Q114" s="20"/>
      <c r="R114" s="20"/>
      <c r="S114" s="20"/>
    </row>
    <row r="115" spans="2:19" x14ac:dyDescent="0.25">
      <c r="B115" s="109" t="s">
        <v>128</v>
      </c>
      <c r="C115" s="109"/>
      <c r="D115" s="109"/>
      <c r="E115" s="109"/>
      <c r="F115" s="110">
        <v>0</v>
      </c>
      <c r="G115" s="111"/>
      <c r="H115" s="112">
        <f t="shared" si="5"/>
        <v>0</v>
      </c>
      <c r="I115" s="20"/>
      <c r="J115" s="20"/>
      <c r="K115" s="107"/>
      <c r="L115" s="20"/>
      <c r="M115" s="20"/>
      <c r="N115" s="20"/>
      <c r="O115" s="20"/>
      <c r="P115" s="20"/>
      <c r="Q115" s="20"/>
      <c r="R115" s="20"/>
      <c r="S115" s="20"/>
    </row>
    <row r="116" spans="2:19" x14ac:dyDescent="0.25">
      <c r="B116" s="109" t="s">
        <v>129</v>
      </c>
      <c r="C116" s="109"/>
      <c r="D116" s="109"/>
      <c r="E116" s="109"/>
      <c r="F116" s="110">
        <v>0</v>
      </c>
      <c r="G116" s="111"/>
      <c r="H116" s="112">
        <f t="shared" si="5"/>
        <v>0</v>
      </c>
      <c r="I116" s="20"/>
      <c r="J116" s="20"/>
      <c r="K116" s="107"/>
      <c r="L116" s="20"/>
      <c r="M116" s="20"/>
      <c r="N116" s="20"/>
      <c r="O116" s="20"/>
      <c r="P116" s="20"/>
      <c r="Q116" s="20"/>
      <c r="R116" s="20"/>
      <c r="S116" s="20"/>
    </row>
    <row r="117" spans="2:19" x14ac:dyDescent="0.25">
      <c r="B117" s="109" t="s">
        <v>130</v>
      </c>
      <c r="C117" s="109"/>
      <c r="D117" s="109"/>
      <c r="E117" s="109"/>
      <c r="F117" s="110">
        <v>0</v>
      </c>
      <c r="G117" s="111"/>
      <c r="H117" s="112">
        <f t="shared" si="5"/>
        <v>0</v>
      </c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</row>
    <row r="118" spans="2:19" x14ac:dyDescent="0.25">
      <c r="B118" s="109" t="s">
        <v>131</v>
      </c>
      <c r="C118" s="109"/>
      <c r="D118" s="109"/>
      <c r="E118" s="109"/>
      <c r="F118" s="110">
        <v>0</v>
      </c>
      <c r="G118" s="111"/>
      <c r="H118" s="112">
        <f t="shared" si="5"/>
        <v>0</v>
      </c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</row>
    <row r="119" spans="2:19" x14ac:dyDescent="0.25">
      <c r="B119" s="109" t="s">
        <v>132</v>
      </c>
      <c r="C119" s="109"/>
      <c r="D119" s="109"/>
      <c r="E119" s="109"/>
      <c r="F119" s="110">
        <v>1</v>
      </c>
      <c r="G119" s="111"/>
      <c r="H119" s="112">
        <f t="shared" si="5"/>
        <v>8.4033613445378148E-3</v>
      </c>
      <c r="I119" s="20"/>
      <c r="J119" s="20"/>
      <c r="K119" s="154" t="s">
        <v>133</v>
      </c>
      <c r="L119" s="154"/>
      <c r="M119" s="154"/>
      <c r="N119" s="84"/>
      <c r="O119" s="13"/>
      <c r="P119" s="13"/>
      <c r="Q119" s="20"/>
      <c r="R119" s="20"/>
      <c r="S119" s="20"/>
    </row>
    <row r="120" spans="2:19" x14ac:dyDescent="0.25">
      <c r="B120" s="109" t="s">
        <v>134</v>
      </c>
      <c r="C120" s="109"/>
      <c r="D120" s="109"/>
      <c r="E120" s="109"/>
      <c r="F120" s="110">
        <v>0</v>
      </c>
      <c r="G120" s="111"/>
      <c r="H120" s="112">
        <f t="shared" si="5"/>
        <v>0</v>
      </c>
      <c r="I120" s="20"/>
      <c r="J120" s="20"/>
      <c r="K120" s="154"/>
      <c r="L120" s="154"/>
      <c r="M120" s="154"/>
      <c r="N120" s="84"/>
      <c r="O120" s="13"/>
      <c r="P120" s="13"/>
      <c r="Q120" s="20"/>
      <c r="R120" s="20"/>
      <c r="S120" s="20"/>
    </row>
    <row r="121" spans="2:19" x14ac:dyDescent="0.25">
      <c r="B121" s="109" t="s">
        <v>135</v>
      </c>
      <c r="C121" s="109"/>
      <c r="D121" s="109"/>
      <c r="E121" s="109"/>
      <c r="F121" s="110">
        <v>0</v>
      </c>
      <c r="G121" s="111"/>
      <c r="H121" s="112">
        <f t="shared" si="5"/>
        <v>0</v>
      </c>
      <c r="I121" s="20"/>
      <c r="J121" s="20"/>
      <c r="K121" s="2" t="s">
        <v>50</v>
      </c>
      <c r="L121" s="22" t="s">
        <v>23</v>
      </c>
      <c r="M121" s="22" t="s">
        <v>3</v>
      </c>
      <c r="N121" s="39"/>
      <c r="O121" s="33"/>
      <c r="P121" s="41"/>
      <c r="Q121" s="20"/>
      <c r="R121" s="20"/>
      <c r="S121" s="20"/>
    </row>
    <row r="122" spans="2:19" x14ac:dyDescent="0.25">
      <c r="B122" s="109" t="s">
        <v>24</v>
      </c>
      <c r="C122" s="109"/>
      <c r="D122" s="109"/>
      <c r="E122" s="109"/>
      <c r="F122" s="110">
        <v>4</v>
      </c>
      <c r="G122" s="111"/>
      <c r="H122" s="112">
        <f t="shared" si="5"/>
        <v>3.3613445378151259E-2</v>
      </c>
      <c r="I122" s="20"/>
      <c r="J122" s="20"/>
      <c r="K122" s="99" t="s">
        <v>53</v>
      </c>
      <c r="L122" s="100">
        <f>+F105+F106+F107+F108</f>
        <v>64</v>
      </c>
      <c r="M122" s="113">
        <f t="shared" ref="M122:M127" si="6">L122/$L$128</f>
        <v>0.53781512605042014</v>
      </c>
      <c r="N122" s="39"/>
      <c r="O122" s="33"/>
      <c r="P122" s="41"/>
      <c r="Q122" s="20"/>
      <c r="R122" s="20"/>
      <c r="S122" s="20"/>
    </row>
    <row r="123" spans="2:19" x14ac:dyDescent="0.25">
      <c r="B123" s="114" t="s">
        <v>136</v>
      </c>
      <c r="C123" s="114"/>
      <c r="D123" s="114"/>
      <c r="E123" s="114"/>
      <c r="F123" s="115">
        <v>1</v>
      </c>
      <c r="G123" s="116"/>
      <c r="H123" s="117">
        <f t="shared" si="5"/>
        <v>8.4033613445378148E-3</v>
      </c>
      <c r="I123" s="20"/>
      <c r="J123" s="20"/>
      <c r="K123" s="103" t="s">
        <v>137</v>
      </c>
      <c r="L123" s="104">
        <f>+F109+F110+F111+F112</f>
        <v>22</v>
      </c>
      <c r="M123" s="118">
        <f t="shared" si="6"/>
        <v>0.18487394957983194</v>
      </c>
      <c r="N123" s="39"/>
      <c r="O123" s="33"/>
      <c r="P123" s="41"/>
      <c r="Q123" s="20"/>
      <c r="R123" s="20"/>
      <c r="S123" s="20"/>
    </row>
    <row r="124" spans="2:19" x14ac:dyDescent="0.25">
      <c r="B124" s="114" t="s">
        <v>138</v>
      </c>
      <c r="C124" s="114"/>
      <c r="D124" s="114"/>
      <c r="E124" s="114"/>
      <c r="F124" s="115">
        <v>4</v>
      </c>
      <c r="G124" s="116"/>
      <c r="H124" s="117">
        <f t="shared" si="5"/>
        <v>3.3613445378151259E-2</v>
      </c>
      <c r="I124" s="20"/>
      <c r="J124" s="20"/>
      <c r="K124" s="109" t="s">
        <v>52</v>
      </c>
      <c r="L124" s="110">
        <f>+SUM(F113:F122)</f>
        <v>6</v>
      </c>
      <c r="M124" s="119">
        <f t="shared" si="6"/>
        <v>5.0420168067226892E-2</v>
      </c>
      <c r="N124" s="120"/>
      <c r="O124" s="32"/>
      <c r="P124" s="32"/>
      <c r="Q124" s="20"/>
      <c r="R124" s="20"/>
      <c r="S124" s="20"/>
    </row>
    <row r="125" spans="2:19" x14ac:dyDescent="0.25">
      <c r="B125" s="114" t="s">
        <v>139</v>
      </c>
      <c r="C125" s="114"/>
      <c r="D125" s="114"/>
      <c r="E125" s="114"/>
      <c r="F125" s="115">
        <v>0</v>
      </c>
      <c r="G125" s="116"/>
      <c r="H125" s="117">
        <f t="shared" si="5"/>
        <v>0</v>
      </c>
      <c r="I125" s="20"/>
      <c r="J125" s="20"/>
      <c r="K125" s="114" t="s">
        <v>51</v>
      </c>
      <c r="L125" s="115">
        <f>+F123+F124+F125</f>
        <v>5</v>
      </c>
      <c r="M125" s="121">
        <f t="shared" si="6"/>
        <v>4.2016806722689079E-2</v>
      </c>
      <c r="N125" s="120"/>
      <c r="O125" s="32"/>
      <c r="P125" s="32"/>
      <c r="Q125" s="20"/>
      <c r="R125" s="20"/>
      <c r="S125" s="20"/>
    </row>
    <row r="126" spans="2:19" x14ac:dyDescent="0.25">
      <c r="B126" s="7" t="s">
        <v>0</v>
      </c>
      <c r="C126" s="7"/>
      <c r="D126" s="7"/>
      <c r="E126" s="7"/>
      <c r="F126" s="122">
        <v>11</v>
      </c>
      <c r="G126" s="122"/>
      <c r="H126" s="123">
        <f t="shared" si="5"/>
        <v>9.2436974789915971E-2</v>
      </c>
      <c r="I126" s="20"/>
      <c r="J126" s="20"/>
      <c r="K126" s="124" t="s">
        <v>54</v>
      </c>
      <c r="L126" s="125">
        <f>F127</f>
        <v>11</v>
      </c>
      <c r="M126" s="126">
        <f t="shared" si="6"/>
        <v>9.2436974789915971E-2</v>
      </c>
      <c r="N126" s="127"/>
      <c r="O126" s="32"/>
      <c r="P126" s="32"/>
      <c r="Q126" s="20"/>
      <c r="R126" s="20"/>
      <c r="S126" s="20"/>
    </row>
    <row r="127" spans="2:19" ht="15.75" thickBot="1" x14ac:dyDescent="0.3">
      <c r="B127" s="124" t="s">
        <v>54</v>
      </c>
      <c r="C127" s="124"/>
      <c r="D127" s="124"/>
      <c r="E127" s="124"/>
      <c r="F127" s="128">
        <v>11</v>
      </c>
      <c r="G127" s="125"/>
      <c r="H127" s="129">
        <f t="shared" si="5"/>
        <v>9.2436974789915971E-2</v>
      </c>
      <c r="I127" s="20"/>
      <c r="J127" s="20"/>
      <c r="K127" s="8" t="s">
        <v>0</v>
      </c>
      <c r="L127" s="33">
        <f>+F126</f>
        <v>11</v>
      </c>
      <c r="M127" s="130">
        <f t="shared" si="6"/>
        <v>9.2436974789915971E-2</v>
      </c>
      <c r="N127" s="20"/>
      <c r="O127" s="20"/>
      <c r="P127" s="20"/>
      <c r="Q127" s="20"/>
      <c r="R127" s="20"/>
      <c r="S127" s="20"/>
    </row>
    <row r="128" spans="2:19" x14ac:dyDescent="0.25">
      <c r="B128" s="149" t="s">
        <v>1</v>
      </c>
      <c r="C128" s="149"/>
      <c r="D128" s="149"/>
      <c r="E128" s="28"/>
      <c r="F128" s="28">
        <f>SUM(F105:F127)</f>
        <v>119</v>
      </c>
      <c r="G128" s="131"/>
      <c r="H128" s="29">
        <f>SUM(H105:H127)</f>
        <v>0.99999999999999989</v>
      </c>
      <c r="I128" s="20"/>
      <c r="J128" s="20"/>
      <c r="K128" s="16" t="s">
        <v>1</v>
      </c>
      <c r="L128" s="28">
        <f>SUM(L122:L127)</f>
        <v>119</v>
      </c>
      <c r="M128" s="40">
        <f>SUM(M122:M127)</f>
        <v>1</v>
      </c>
      <c r="N128" s="20"/>
      <c r="O128" s="20"/>
      <c r="P128" s="20"/>
      <c r="Q128" s="20"/>
      <c r="R128" s="20"/>
      <c r="S128" s="20"/>
    </row>
    <row r="129" spans="2:19" ht="22.5" customHeight="1" x14ac:dyDescent="0.25"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</row>
    <row r="130" spans="2:19" x14ac:dyDescent="0.25">
      <c r="B130" s="159" t="s">
        <v>140</v>
      </c>
      <c r="C130" s="159"/>
      <c r="D130" s="159"/>
      <c r="E130" s="159"/>
      <c r="F130" s="159"/>
      <c r="G130" s="159"/>
      <c r="H130" s="159"/>
      <c r="I130" s="132"/>
      <c r="J130" s="132"/>
      <c r="K130" s="160" t="s">
        <v>141</v>
      </c>
      <c r="L130" s="160"/>
      <c r="M130" s="160"/>
      <c r="N130" s="160"/>
      <c r="O130" s="160"/>
      <c r="P130" s="133"/>
      <c r="Q130" s="133"/>
      <c r="R130" s="20"/>
      <c r="S130" s="20"/>
    </row>
    <row r="131" spans="2:19" x14ac:dyDescent="0.25">
      <c r="B131" s="159"/>
      <c r="C131" s="159"/>
      <c r="D131" s="159"/>
      <c r="E131" s="159"/>
      <c r="F131" s="159"/>
      <c r="G131" s="159"/>
      <c r="H131" s="159"/>
      <c r="I131" s="132"/>
      <c r="J131" s="132"/>
      <c r="K131" s="160"/>
      <c r="L131" s="160"/>
      <c r="M131" s="160"/>
      <c r="N131" s="160"/>
      <c r="O131" s="160"/>
      <c r="P131" s="133"/>
      <c r="Q131" s="133"/>
      <c r="R131" s="20"/>
      <c r="S131" s="20"/>
    </row>
    <row r="132" spans="2:19" ht="15.75" thickBot="1" x14ac:dyDescent="0.3">
      <c r="B132" s="161" t="s">
        <v>142</v>
      </c>
      <c r="C132" s="162" t="s">
        <v>68</v>
      </c>
      <c r="D132" s="162"/>
      <c r="E132" s="44"/>
      <c r="F132" s="162">
        <v>2017</v>
      </c>
      <c r="G132" s="162"/>
      <c r="H132" s="162"/>
      <c r="I132" s="20"/>
      <c r="J132" s="20"/>
      <c r="K132" s="161" t="s">
        <v>143</v>
      </c>
      <c r="L132" s="161"/>
      <c r="M132" s="46" t="s">
        <v>23</v>
      </c>
      <c r="N132" s="46"/>
      <c r="O132" s="46" t="s">
        <v>3</v>
      </c>
      <c r="P132" s="31"/>
      <c r="Q132" s="31"/>
      <c r="R132" s="20"/>
      <c r="S132" s="20"/>
    </row>
    <row r="133" spans="2:19" x14ac:dyDescent="0.25">
      <c r="B133" s="161"/>
      <c r="C133" s="2" t="s">
        <v>23</v>
      </c>
      <c r="D133" s="2" t="s">
        <v>3</v>
      </c>
      <c r="E133" s="2"/>
      <c r="F133" s="2" t="s">
        <v>23</v>
      </c>
      <c r="G133" s="161" t="s">
        <v>3</v>
      </c>
      <c r="H133" s="161"/>
      <c r="I133" s="20"/>
      <c r="J133" s="20"/>
      <c r="K133" s="8" t="s">
        <v>115</v>
      </c>
      <c r="L133" s="134"/>
      <c r="M133" s="135">
        <v>90</v>
      </c>
      <c r="N133" s="26"/>
      <c r="O133" s="35">
        <f t="shared" ref="O133:O138" si="7">M133/$M$139</f>
        <v>0.75630252100840334</v>
      </c>
      <c r="P133" s="31"/>
      <c r="Q133" s="31"/>
      <c r="R133" s="20"/>
      <c r="S133" s="20"/>
    </row>
    <row r="134" spans="2:19" x14ac:dyDescent="0.25">
      <c r="B134" s="8" t="s">
        <v>144</v>
      </c>
      <c r="C134" s="9">
        <f>L122+L123</f>
        <v>86</v>
      </c>
      <c r="D134" s="39">
        <f>C134/$L$128</f>
        <v>0.72268907563025209</v>
      </c>
      <c r="E134" s="39"/>
      <c r="F134" s="9">
        <v>99</v>
      </c>
      <c r="G134" s="156">
        <f>F134/$F$137</f>
        <v>0.81818181818181823</v>
      </c>
      <c r="H134" s="156"/>
      <c r="I134" s="20"/>
      <c r="J134" s="20"/>
      <c r="K134" s="8" t="s">
        <v>145</v>
      </c>
      <c r="L134" s="9"/>
      <c r="M134" s="136">
        <v>10</v>
      </c>
      <c r="N134" s="39"/>
      <c r="O134" s="35">
        <f t="shared" si="7"/>
        <v>8.4033613445378158E-2</v>
      </c>
      <c r="P134" s="137"/>
      <c r="Q134" s="137"/>
      <c r="R134" s="20"/>
      <c r="S134" s="20"/>
    </row>
    <row r="135" spans="2:19" x14ac:dyDescent="0.25">
      <c r="B135" s="8" t="s">
        <v>146</v>
      </c>
      <c r="C135" s="9">
        <f>L125+L126+L127</f>
        <v>27</v>
      </c>
      <c r="D135" s="39">
        <f>C135/$L$128</f>
        <v>0.22689075630252101</v>
      </c>
      <c r="E135" s="39"/>
      <c r="F135" s="9">
        <v>15</v>
      </c>
      <c r="G135" s="156">
        <f>F135/$F$137</f>
        <v>0.12396694214876033</v>
      </c>
      <c r="H135" s="156"/>
      <c r="I135" s="20"/>
      <c r="J135" s="20"/>
      <c r="K135" s="8" t="s">
        <v>147</v>
      </c>
      <c r="L135" s="9"/>
      <c r="M135" s="136">
        <v>8</v>
      </c>
      <c r="N135" s="39"/>
      <c r="O135" s="35">
        <f t="shared" si="7"/>
        <v>6.7226890756302518E-2</v>
      </c>
      <c r="P135" s="137"/>
      <c r="Q135" s="137"/>
      <c r="R135" s="20"/>
      <c r="S135" s="20"/>
    </row>
    <row r="136" spans="2:19" ht="15.75" thickBot="1" x14ac:dyDescent="0.3">
      <c r="B136" s="8" t="s">
        <v>52</v>
      </c>
      <c r="C136" s="9">
        <f>L124</f>
        <v>6</v>
      </c>
      <c r="D136" s="39">
        <f>C136/$L$128</f>
        <v>5.0420168067226892E-2</v>
      </c>
      <c r="E136" s="39"/>
      <c r="F136" s="9">
        <v>7</v>
      </c>
      <c r="G136" s="156">
        <f>F136/$F$137</f>
        <v>5.7851239669421489E-2</v>
      </c>
      <c r="H136" s="156"/>
      <c r="I136" s="20"/>
      <c r="J136" s="20"/>
      <c r="K136" s="8" t="s">
        <v>148</v>
      </c>
      <c r="L136" s="9"/>
      <c r="M136" s="136">
        <v>1</v>
      </c>
      <c r="N136" s="39"/>
      <c r="O136" s="35">
        <f t="shared" si="7"/>
        <v>8.4033613445378148E-3</v>
      </c>
      <c r="P136" s="137"/>
      <c r="Q136" s="137"/>
      <c r="R136" s="20"/>
      <c r="S136" s="20"/>
    </row>
    <row r="137" spans="2:19" x14ac:dyDescent="0.25">
      <c r="B137" s="16" t="s">
        <v>1</v>
      </c>
      <c r="C137" s="28">
        <f>SUM(C134:C136)</f>
        <v>119</v>
      </c>
      <c r="D137" s="40">
        <f>SUM(D134:D136)</f>
        <v>1</v>
      </c>
      <c r="E137" s="40"/>
      <c r="F137" s="28">
        <f>SUM(F134:F136)</f>
        <v>121</v>
      </c>
      <c r="G137" s="28"/>
      <c r="H137" s="29">
        <f>SUM(G134:H136)</f>
        <v>1</v>
      </c>
      <c r="I137" s="20"/>
      <c r="J137" s="20"/>
      <c r="K137" s="8" t="s">
        <v>149</v>
      </c>
      <c r="L137" s="9"/>
      <c r="M137" s="136">
        <v>3</v>
      </c>
      <c r="N137" s="39"/>
      <c r="O137" s="35">
        <f t="shared" si="7"/>
        <v>2.5210084033613446E-2</v>
      </c>
      <c r="P137" s="137"/>
      <c r="Q137" s="137"/>
      <c r="R137" s="20"/>
      <c r="S137" s="20"/>
    </row>
    <row r="138" spans="2:19" ht="15.75" thickBot="1" x14ac:dyDescent="0.3">
      <c r="B138" s="86" t="s">
        <v>65</v>
      </c>
      <c r="I138" s="20"/>
      <c r="J138" s="20"/>
      <c r="K138" s="8" t="s">
        <v>8</v>
      </c>
      <c r="L138" s="33"/>
      <c r="M138" s="138">
        <v>7</v>
      </c>
      <c r="N138" s="130"/>
      <c r="O138" s="35">
        <f t="shared" si="7"/>
        <v>5.8823529411764705E-2</v>
      </c>
      <c r="P138" s="137"/>
      <c r="Q138" s="137"/>
      <c r="R138" s="20"/>
      <c r="S138" s="20"/>
    </row>
    <row r="139" spans="2:19" x14ac:dyDescent="0.25">
      <c r="C139" s="20"/>
      <c r="D139" s="20"/>
      <c r="E139" s="20"/>
      <c r="F139" s="15"/>
      <c r="G139" s="15"/>
      <c r="H139" s="15"/>
      <c r="I139" s="20"/>
      <c r="J139" s="20"/>
      <c r="K139" s="157" t="s">
        <v>1</v>
      </c>
      <c r="L139" s="157"/>
      <c r="M139" s="139">
        <f>SUM(M133:M138)</f>
        <v>119</v>
      </c>
      <c r="N139" s="40"/>
      <c r="O139" s="29">
        <f>SUM(O133:O138)</f>
        <v>1</v>
      </c>
      <c r="P139" s="6"/>
      <c r="Q139" s="6"/>
      <c r="R139" s="20"/>
      <c r="S139" s="20"/>
    </row>
    <row r="140" spans="2:19" x14ac:dyDescent="0.25">
      <c r="B140" s="20"/>
      <c r="C140" s="20"/>
      <c r="D140" s="20"/>
      <c r="E140" s="20"/>
      <c r="F140" s="15"/>
      <c r="G140" s="15"/>
      <c r="H140" s="15"/>
      <c r="I140" s="20"/>
      <c r="J140" s="20"/>
      <c r="K140" s="96"/>
      <c r="L140" s="20"/>
      <c r="M140" s="20"/>
      <c r="N140" s="20"/>
      <c r="O140" s="15"/>
      <c r="P140" s="15"/>
      <c r="Q140" s="15"/>
      <c r="R140" s="20"/>
      <c r="S140" s="20"/>
    </row>
    <row r="141" spans="2:19" x14ac:dyDescent="0.25">
      <c r="B141" s="3" t="s">
        <v>150</v>
      </c>
      <c r="C141" s="87"/>
      <c r="D141" s="87"/>
      <c r="E141" s="87"/>
      <c r="F141" s="88"/>
      <c r="G141" s="88"/>
      <c r="H141" s="88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</row>
    <row r="142" spans="2:19" x14ac:dyDescent="0.25">
      <c r="B142" s="158" t="s">
        <v>151</v>
      </c>
      <c r="C142" s="158"/>
      <c r="D142" s="158"/>
      <c r="E142" s="84"/>
      <c r="F142" s="84"/>
      <c r="G142" s="15"/>
      <c r="H142" s="15"/>
      <c r="I142" s="20"/>
      <c r="J142" s="20"/>
      <c r="K142" s="158" t="s">
        <v>152</v>
      </c>
      <c r="L142" s="158"/>
      <c r="M142" s="158"/>
      <c r="N142" s="84"/>
      <c r="O142" s="84"/>
      <c r="P142" s="20"/>
      <c r="Q142" s="20"/>
      <c r="R142" s="20"/>
      <c r="S142" s="20"/>
    </row>
    <row r="143" spans="2:19" x14ac:dyDescent="0.25">
      <c r="B143" s="158"/>
      <c r="C143" s="158"/>
      <c r="D143" s="158"/>
      <c r="E143" s="84"/>
      <c r="F143" s="84"/>
      <c r="G143" s="15"/>
      <c r="H143" s="15"/>
      <c r="I143" s="20"/>
      <c r="J143" s="20"/>
      <c r="K143" s="158"/>
      <c r="L143" s="158"/>
      <c r="M143" s="158"/>
      <c r="N143" s="84"/>
      <c r="O143" s="84"/>
      <c r="P143" s="20"/>
      <c r="Q143" s="20"/>
      <c r="R143" s="20"/>
      <c r="S143" s="20"/>
    </row>
    <row r="144" spans="2:19" x14ac:dyDescent="0.25">
      <c r="B144" s="23" t="s">
        <v>2</v>
      </c>
      <c r="C144" s="22" t="s">
        <v>23</v>
      </c>
      <c r="D144" s="22" t="s">
        <v>3</v>
      </c>
      <c r="E144" s="20"/>
      <c r="F144" s="15"/>
      <c r="G144" s="15"/>
      <c r="H144" s="15"/>
      <c r="I144" s="20"/>
      <c r="J144" s="20"/>
      <c r="K144" s="23" t="s">
        <v>153</v>
      </c>
      <c r="L144" s="22" t="s">
        <v>23</v>
      </c>
      <c r="M144" s="22" t="s">
        <v>3</v>
      </c>
      <c r="N144" s="20"/>
      <c r="O144" s="15"/>
      <c r="P144" s="20"/>
      <c r="Q144" s="20"/>
      <c r="R144" s="20"/>
      <c r="S144" s="20"/>
    </row>
    <row r="145" spans="2:19" x14ac:dyDescent="0.25">
      <c r="B145" s="93" t="s">
        <v>154</v>
      </c>
      <c r="C145" s="60">
        <v>2</v>
      </c>
      <c r="D145" s="140">
        <f>C145/$C$150</f>
        <v>1.680672268907563E-2</v>
      </c>
      <c r="E145" s="20"/>
      <c r="F145" s="15"/>
      <c r="G145" s="15"/>
      <c r="H145" s="15"/>
      <c r="I145" s="20"/>
      <c r="J145" s="20"/>
      <c r="K145" s="93" t="s">
        <v>18</v>
      </c>
      <c r="L145" s="60">
        <v>21</v>
      </c>
      <c r="M145" s="141">
        <f>L145/$C$99</f>
        <v>0.17647058823529413</v>
      </c>
      <c r="N145" s="20"/>
      <c r="O145" s="15"/>
      <c r="P145" s="20"/>
      <c r="Q145" s="20"/>
      <c r="R145" s="20"/>
      <c r="S145" s="20"/>
    </row>
    <row r="146" spans="2:19" x14ac:dyDescent="0.25">
      <c r="B146" s="93" t="s">
        <v>155</v>
      </c>
      <c r="C146" s="60">
        <v>41</v>
      </c>
      <c r="D146" s="140">
        <f>C146/$C$150</f>
        <v>0.34453781512605042</v>
      </c>
      <c r="E146" s="20"/>
      <c r="F146" s="15"/>
      <c r="G146" s="15"/>
      <c r="H146" s="15"/>
      <c r="I146" s="20"/>
      <c r="J146" s="20"/>
      <c r="K146" s="93" t="s">
        <v>19</v>
      </c>
      <c r="L146" s="60">
        <v>52</v>
      </c>
      <c r="M146" s="141">
        <f>L146/$C$99</f>
        <v>0.43697478991596639</v>
      </c>
      <c r="N146" s="20"/>
      <c r="O146" s="15"/>
      <c r="P146" s="20"/>
      <c r="Q146" s="20"/>
      <c r="R146" s="20"/>
      <c r="S146" s="20"/>
    </row>
    <row r="147" spans="2:19" ht="15.75" thickBot="1" x14ac:dyDescent="0.3">
      <c r="B147" s="93" t="s">
        <v>156</v>
      </c>
      <c r="C147" s="60">
        <v>58</v>
      </c>
      <c r="D147" s="140">
        <f>C147/$C$150</f>
        <v>0.48739495798319327</v>
      </c>
      <c r="E147" s="20"/>
      <c r="F147" s="15"/>
      <c r="G147" s="15"/>
      <c r="H147" s="142" t="s">
        <v>157</v>
      </c>
      <c r="I147" s="20"/>
      <c r="J147" s="20"/>
      <c r="K147" s="93" t="s">
        <v>20</v>
      </c>
      <c r="L147" s="60">
        <v>46</v>
      </c>
      <c r="M147" s="141">
        <f>L147/$C$99</f>
        <v>0.38655462184873951</v>
      </c>
      <c r="N147" s="20"/>
      <c r="O147" s="15"/>
      <c r="P147" s="20"/>
      <c r="Q147" s="20"/>
      <c r="R147" s="20"/>
      <c r="S147" s="20"/>
    </row>
    <row r="148" spans="2:19" x14ac:dyDescent="0.25">
      <c r="B148" s="93" t="s">
        <v>112</v>
      </c>
      <c r="C148" s="60">
        <v>1</v>
      </c>
      <c r="D148" s="140">
        <f>C148/$C$150</f>
        <v>8.4033613445378148E-3</v>
      </c>
      <c r="E148" s="20"/>
      <c r="F148" s="15"/>
      <c r="G148" s="15"/>
      <c r="H148" s="143">
        <f>D146+D147</f>
        <v>0.83193277310924363</v>
      </c>
      <c r="I148" s="20"/>
      <c r="J148" s="20"/>
      <c r="K148" s="28" t="s">
        <v>1</v>
      </c>
      <c r="L148" s="28">
        <f>SUM(L145:L147)</f>
        <v>119</v>
      </c>
      <c r="M148" s="82">
        <f>SUM(M145:M147)</f>
        <v>1</v>
      </c>
      <c r="N148" s="20"/>
      <c r="O148" s="15"/>
      <c r="P148" s="20"/>
      <c r="Q148" s="20"/>
      <c r="R148" s="20"/>
      <c r="S148" s="20"/>
    </row>
    <row r="149" spans="2:19" ht="15.75" thickBot="1" x14ac:dyDescent="0.3">
      <c r="B149" s="93" t="s">
        <v>20</v>
      </c>
      <c r="C149" s="60">
        <v>17</v>
      </c>
      <c r="D149" s="140">
        <f>C149/$C$150</f>
        <v>0.14285714285714285</v>
      </c>
      <c r="E149" s="20"/>
      <c r="F149" s="15"/>
      <c r="G149" s="15"/>
      <c r="H149" s="15"/>
      <c r="I149" s="20"/>
      <c r="J149" s="20"/>
      <c r="K149" s="24"/>
      <c r="L149" s="15"/>
      <c r="M149" s="25"/>
      <c r="N149" s="20"/>
      <c r="O149" s="15"/>
      <c r="P149" s="20"/>
      <c r="Q149" s="20"/>
      <c r="R149" s="20"/>
      <c r="S149" s="20"/>
    </row>
    <row r="150" spans="2:19" x14ac:dyDescent="0.25">
      <c r="B150" s="28" t="s">
        <v>1</v>
      </c>
      <c r="C150" s="28">
        <f>SUM(C145:C149)</f>
        <v>119</v>
      </c>
      <c r="D150" s="29">
        <f>SUM(D145:D149)</f>
        <v>1</v>
      </c>
      <c r="E150" s="20"/>
      <c r="F150" s="15"/>
      <c r="G150" s="15"/>
      <c r="H150" s="15"/>
      <c r="I150" s="20"/>
      <c r="J150" s="20"/>
      <c r="N150" s="20"/>
      <c r="O150" s="15"/>
      <c r="P150" s="20"/>
      <c r="Q150" s="20"/>
      <c r="R150" s="20"/>
      <c r="S150" s="20"/>
    </row>
    <row r="151" spans="2:19" x14ac:dyDescent="0.25">
      <c r="C151" s="13"/>
      <c r="D151" s="13"/>
      <c r="K151" s="154" t="s">
        <v>158</v>
      </c>
      <c r="L151" s="154"/>
      <c r="M151" s="154"/>
      <c r="N151" s="154"/>
      <c r="O151" s="154"/>
    </row>
    <row r="152" spans="2:19" x14ac:dyDescent="0.25">
      <c r="K152" s="155" t="s">
        <v>159</v>
      </c>
      <c r="L152" s="155"/>
      <c r="M152" s="22" t="s">
        <v>23</v>
      </c>
      <c r="N152" s="22"/>
      <c r="O152" s="22" t="s">
        <v>3</v>
      </c>
    </row>
    <row r="153" spans="2:19" x14ac:dyDescent="0.25">
      <c r="B153" s="154" t="s">
        <v>160</v>
      </c>
      <c r="C153" s="154"/>
      <c r="D153" s="154"/>
      <c r="E153" s="154"/>
      <c r="F153" s="154"/>
      <c r="K153" s="151" t="s">
        <v>161</v>
      </c>
      <c r="L153" s="151"/>
      <c r="M153" s="60">
        <v>54</v>
      </c>
      <c r="N153" s="140"/>
      <c r="O153" s="140">
        <f t="shared" ref="O153:O159" si="8">M153/$M$160</f>
        <v>0.45378151260504201</v>
      </c>
    </row>
    <row r="154" spans="2:19" x14ac:dyDescent="0.25">
      <c r="B154" s="155" t="s">
        <v>162</v>
      </c>
      <c r="C154" s="155"/>
      <c r="D154" s="22" t="s">
        <v>23</v>
      </c>
      <c r="E154" s="155" t="s">
        <v>3</v>
      </c>
      <c r="F154" s="155"/>
      <c r="K154" s="151" t="s">
        <v>163</v>
      </c>
      <c r="L154" s="151"/>
      <c r="M154" s="60">
        <v>8</v>
      </c>
      <c r="N154" s="140"/>
      <c r="O154" s="140">
        <f t="shared" si="8"/>
        <v>6.7226890756302518E-2</v>
      </c>
    </row>
    <row r="155" spans="2:19" x14ac:dyDescent="0.25">
      <c r="B155" s="151" t="s">
        <v>164</v>
      </c>
      <c r="C155" s="151"/>
      <c r="D155" s="144">
        <v>104</v>
      </c>
      <c r="E155" s="153">
        <f>D155/$D$157</f>
        <v>0.87394957983193278</v>
      </c>
      <c r="F155" s="153"/>
      <c r="K155" s="151" t="s">
        <v>165</v>
      </c>
      <c r="L155" s="151"/>
      <c r="M155" s="60">
        <v>5</v>
      </c>
      <c r="N155" s="140"/>
      <c r="O155" s="140">
        <f>M155/$M$160</f>
        <v>4.2016806722689079E-2</v>
      </c>
    </row>
    <row r="156" spans="2:19" ht="15.75" thickBot="1" x14ac:dyDescent="0.3">
      <c r="B156" s="151" t="s">
        <v>166</v>
      </c>
      <c r="C156" s="151"/>
      <c r="D156" s="144">
        <v>15</v>
      </c>
      <c r="E156" s="153">
        <f>D156/$D$157</f>
        <v>0.12605042016806722</v>
      </c>
      <c r="F156" s="153"/>
      <c r="K156" s="151" t="s">
        <v>167</v>
      </c>
      <c r="L156" s="151"/>
      <c r="M156" s="60">
        <v>20</v>
      </c>
      <c r="N156" s="140"/>
      <c r="O156" s="140">
        <f t="shared" si="8"/>
        <v>0.16806722689075632</v>
      </c>
    </row>
    <row r="157" spans="2:19" x14ac:dyDescent="0.25">
      <c r="B157" s="149" t="s">
        <v>1</v>
      </c>
      <c r="C157" s="149"/>
      <c r="D157" s="145">
        <f>SUM(D155:D156)</f>
        <v>119</v>
      </c>
      <c r="E157" s="150">
        <f>SUM(E155:F156)</f>
        <v>1</v>
      </c>
      <c r="F157" s="150"/>
      <c r="K157" s="151" t="s">
        <v>168</v>
      </c>
      <c r="L157" s="151"/>
      <c r="M157" s="60">
        <v>10</v>
      </c>
      <c r="N157" s="140"/>
      <c r="O157" s="140">
        <f t="shared" si="8"/>
        <v>8.4033613445378158E-2</v>
      </c>
    </row>
    <row r="158" spans="2:19" x14ac:dyDescent="0.25">
      <c r="K158" s="151" t="s">
        <v>169</v>
      </c>
      <c r="L158" s="151"/>
      <c r="M158" s="60">
        <v>2</v>
      </c>
      <c r="N158" s="140"/>
      <c r="O158" s="140">
        <f t="shared" si="8"/>
        <v>1.680672268907563E-2</v>
      </c>
    </row>
    <row r="159" spans="2:19" ht="15.75" thickBot="1" x14ac:dyDescent="0.3">
      <c r="K159" s="151" t="s">
        <v>8</v>
      </c>
      <c r="L159" s="151"/>
      <c r="M159" s="60">
        <v>20</v>
      </c>
      <c r="N159" s="140"/>
      <c r="O159" s="140">
        <f t="shared" si="8"/>
        <v>0.16806722689075632</v>
      </c>
    </row>
    <row r="160" spans="2:19" x14ac:dyDescent="0.25">
      <c r="B160" s="152" t="s">
        <v>170</v>
      </c>
      <c r="C160" s="152"/>
      <c r="D160" s="152"/>
      <c r="E160" s="152"/>
      <c r="F160" s="152"/>
      <c r="G160" s="152"/>
      <c r="H160" s="152"/>
      <c r="I160" s="146"/>
      <c r="K160" s="149" t="s">
        <v>1</v>
      </c>
      <c r="L160" s="149"/>
      <c r="M160" s="145">
        <f>SUM(M153:M159)</f>
        <v>119</v>
      </c>
      <c r="N160" s="29"/>
      <c r="O160" s="29">
        <f>SUM(O153:O159)</f>
        <v>1.0000000000000002</v>
      </c>
    </row>
    <row r="161" spans="2:11" ht="22.5" customHeight="1" x14ac:dyDescent="0.25">
      <c r="B161" s="152"/>
      <c r="C161" s="152"/>
      <c r="D161" s="152"/>
      <c r="E161" s="152"/>
      <c r="F161" s="152"/>
      <c r="G161" s="152"/>
      <c r="H161" s="152"/>
      <c r="I161" s="146"/>
    </row>
    <row r="162" spans="2:11" x14ac:dyDescent="0.25">
      <c r="B162" s="148" t="s">
        <v>171</v>
      </c>
      <c r="C162" s="148"/>
      <c r="D162" s="148"/>
      <c r="E162" s="148"/>
      <c r="F162" s="148"/>
      <c r="G162" s="148"/>
      <c r="H162" s="148"/>
    </row>
    <row r="163" spans="2:11" ht="67.5" customHeight="1" x14ac:dyDescent="0.25"/>
    <row r="164" spans="2:11" x14ac:dyDescent="0.25">
      <c r="B164" s="147" t="s">
        <v>172</v>
      </c>
      <c r="K164" s="147"/>
    </row>
    <row r="165" spans="2:11" x14ac:dyDescent="0.25">
      <c r="B165" s="147" t="s">
        <v>173</v>
      </c>
      <c r="K165" s="147"/>
    </row>
  </sheetData>
  <mergeCells count="88">
    <mergeCell ref="B54:H55"/>
    <mergeCell ref="B5:S6"/>
    <mergeCell ref="B8:S8"/>
    <mergeCell ref="B10:S11"/>
    <mergeCell ref="I15:M16"/>
    <mergeCell ref="I30:K31"/>
    <mergeCell ref="B43:G45"/>
    <mergeCell ref="I44:K45"/>
    <mergeCell ref="K59:L60"/>
    <mergeCell ref="M59:O59"/>
    <mergeCell ref="L46:P46"/>
    <mergeCell ref="K48:Q48"/>
    <mergeCell ref="K49:K50"/>
    <mergeCell ref="L49:M49"/>
    <mergeCell ref="O49:Q49"/>
    <mergeCell ref="B56:C57"/>
    <mergeCell ref="D56:D57"/>
    <mergeCell ref="F56:F57"/>
    <mergeCell ref="H56:H57"/>
    <mergeCell ref="K58:O58"/>
    <mergeCell ref="K72:O72"/>
    <mergeCell ref="K73:L74"/>
    <mergeCell ref="M73:O73"/>
    <mergeCell ref="M74:N74"/>
    <mergeCell ref="B89:D90"/>
    <mergeCell ref="M89:R90"/>
    <mergeCell ref="O91:P91"/>
    <mergeCell ref="Q91:R91"/>
    <mergeCell ref="O92:P92"/>
    <mergeCell ref="Q92:R92"/>
    <mergeCell ref="O93:P93"/>
    <mergeCell ref="Q93:R93"/>
    <mergeCell ref="O94:P94"/>
    <mergeCell ref="Q94:R94"/>
    <mergeCell ref="O95:P95"/>
    <mergeCell ref="Q95:R95"/>
    <mergeCell ref="O98:P98"/>
    <mergeCell ref="Q98:R98"/>
    <mergeCell ref="B104:D104"/>
    <mergeCell ref="G104:H104"/>
    <mergeCell ref="I104:K104"/>
    <mergeCell ref="O99:P99"/>
    <mergeCell ref="Q99:R99"/>
    <mergeCell ref="O100:P100"/>
    <mergeCell ref="Q100:R100"/>
    <mergeCell ref="O101:P101"/>
    <mergeCell ref="Q101:R101"/>
    <mergeCell ref="O102:P102"/>
    <mergeCell ref="Q102:R102"/>
    <mergeCell ref="B103:H103"/>
    <mergeCell ref="O103:P103"/>
    <mergeCell ref="Q103:R103"/>
    <mergeCell ref="K119:M120"/>
    <mergeCell ref="B128:D128"/>
    <mergeCell ref="B130:H131"/>
    <mergeCell ref="K130:O131"/>
    <mergeCell ref="B132:B133"/>
    <mergeCell ref="C132:D132"/>
    <mergeCell ref="F132:H132"/>
    <mergeCell ref="K132:L132"/>
    <mergeCell ref="G133:H133"/>
    <mergeCell ref="G134:H134"/>
    <mergeCell ref="G135:H135"/>
    <mergeCell ref="G136:H136"/>
    <mergeCell ref="K139:L139"/>
    <mergeCell ref="B142:D143"/>
    <mergeCell ref="K142:M143"/>
    <mergeCell ref="K151:O151"/>
    <mergeCell ref="K152:L152"/>
    <mergeCell ref="B153:F153"/>
    <mergeCell ref="K153:L153"/>
    <mergeCell ref="B154:C154"/>
    <mergeCell ref="E154:F154"/>
    <mergeCell ref="K154:L154"/>
    <mergeCell ref="B155:C155"/>
    <mergeCell ref="E155:F155"/>
    <mergeCell ref="K155:L155"/>
    <mergeCell ref="B156:C156"/>
    <mergeCell ref="E156:F156"/>
    <mergeCell ref="K156:L156"/>
    <mergeCell ref="B162:H162"/>
    <mergeCell ref="B157:C157"/>
    <mergeCell ref="E157:F157"/>
    <mergeCell ref="K157:L157"/>
    <mergeCell ref="K158:L158"/>
    <mergeCell ref="K159:L159"/>
    <mergeCell ref="B160:H161"/>
    <mergeCell ref="K160:L160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4" orientation="portrait" r:id="rId1"/>
  <rowBreaks count="1" manualBreakCount="1">
    <brk id="86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Feminicidio</vt:lpstr>
      <vt:lpstr>Feminicidio!Área_de_impresión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oangulo</cp:lastModifiedBy>
  <cp:lastPrinted>2018-11-15T23:19:59Z</cp:lastPrinted>
  <dcterms:created xsi:type="dcterms:W3CDTF">2017-02-04T20:16:38Z</dcterms:created>
  <dcterms:modified xsi:type="dcterms:W3CDTF">2018-11-16T20:30:39Z</dcterms:modified>
</cp:coreProperties>
</file>