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Tentativa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Tentativa!$A$1:$T$140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" i="20" l="1"/>
  <c r="O136" i="20"/>
  <c r="O135" i="20"/>
  <c r="O134" i="20"/>
  <c r="C134" i="20"/>
  <c r="D133" i="20" s="1"/>
  <c r="O133" i="20"/>
  <c r="O132" i="20"/>
  <c r="O131" i="20"/>
  <c r="O137" i="20" s="1"/>
  <c r="C127" i="20"/>
  <c r="L126" i="20"/>
  <c r="M124" i="20"/>
  <c r="D124" i="20"/>
  <c r="M123" i="20"/>
  <c r="F116" i="20"/>
  <c r="H112" i="20" s="1"/>
  <c r="H115" i="20"/>
  <c r="L114" i="20"/>
  <c r="L113" i="20"/>
  <c r="H113" i="20"/>
  <c r="L112" i="20"/>
  <c r="L111" i="20"/>
  <c r="P110" i="20"/>
  <c r="L110" i="20"/>
  <c r="H110" i="20"/>
  <c r="L109" i="20"/>
  <c r="P108" i="20"/>
  <c r="H108" i="20"/>
  <c r="H107" i="20"/>
  <c r="H106" i="20"/>
  <c r="H101" i="20"/>
  <c r="H100" i="20"/>
  <c r="H99" i="20"/>
  <c r="H98" i="20"/>
  <c r="H95" i="20"/>
  <c r="H93" i="20"/>
  <c r="H92" i="20"/>
  <c r="O89" i="20"/>
  <c r="Q88" i="20" s="1"/>
  <c r="C87" i="20"/>
  <c r="D123" i="20" s="1"/>
  <c r="H125" i="20" s="1"/>
  <c r="D86" i="20"/>
  <c r="H87" i="20" s="1"/>
  <c r="D85" i="20"/>
  <c r="O82" i="20"/>
  <c r="Q80" i="20" s="1"/>
  <c r="Q82" i="20" s="1"/>
  <c r="D82" i="20"/>
  <c r="Q81" i="20"/>
  <c r="D81" i="20"/>
  <c r="M73" i="20"/>
  <c r="O68" i="20" s="1"/>
  <c r="O72" i="20"/>
  <c r="F72" i="20"/>
  <c r="E72" i="20"/>
  <c r="D72" i="20"/>
  <c r="H71" i="20"/>
  <c r="H70" i="20"/>
  <c r="O69" i="20"/>
  <c r="H69" i="20"/>
  <c r="H68" i="20"/>
  <c r="H67" i="20"/>
  <c r="H66" i="20"/>
  <c r="O65" i="20"/>
  <c r="H65" i="20"/>
  <c r="H64" i="20"/>
  <c r="H63" i="20"/>
  <c r="H62" i="20"/>
  <c r="H61" i="20"/>
  <c r="H60" i="20"/>
  <c r="H59" i="20"/>
  <c r="H58" i="20"/>
  <c r="O57" i="20"/>
  <c r="L57" i="20"/>
  <c r="M56" i="20" s="1"/>
  <c r="H57" i="20"/>
  <c r="Q56" i="20"/>
  <c r="H56" i="20"/>
  <c r="Q55" i="20"/>
  <c r="Q57" i="20" s="1"/>
  <c r="H55" i="20"/>
  <c r="H54" i="20"/>
  <c r="H53" i="20"/>
  <c r="H52" i="20"/>
  <c r="H72" i="20" s="1"/>
  <c r="H51" i="20"/>
  <c r="H50" i="20"/>
  <c r="H49" i="20"/>
  <c r="H48" i="20"/>
  <c r="H47" i="20"/>
  <c r="H46" i="20"/>
  <c r="K41" i="20"/>
  <c r="K42" i="20" s="1"/>
  <c r="L28" i="20"/>
  <c r="K28" i="20"/>
  <c r="M28" i="20" s="1"/>
  <c r="M27" i="20"/>
  <c r="M26" i="20"/>
  <c r="M25" i="20"/>
  <c r="M24" i="20"/>
  <c r="M23" i="20"/>
  <c r="M22" i="20"/>
  <c r="M21" i="20"/>
  <c r="M20" i="20"/>
  <c r="M19" i="20"/>
  <c r="M18" i="20"/>
  <c r="L115" i="20" l="1"/>
  <c r="M114" i="20" s="1"/>
  <c r="Q86" i="20"/>
  <c r="Q89" i="20" s="1"/>
  <c r="D125" i="20"/>
  <c r="D131" i="20"/>
  <c r="M55" i="20"/>
  <c r="M57" i="20" s="1"/>
  <c r="H94" i="20"/>
  <c r="H102" i="20"/>
  <c r="H109" i="20"/>
  <c r="H111" i="20"/>
  <c r="O67" i="20"/>
  <c r="D80" i="20"/>
  <c r="H103" i="20"/>
  <c r="H114" i="20"/>
  <c r="Q87" i="20"/>
  <c r="H96" i="20"/>
  <c r="H116" i="20" s="1"/>
  <c r="H104" i="20"/>
  <c r="M122" i="20"/>
  <c r="D126" i="20"/>
  <c r="O62" i="20"/>
  <c r="O66" i="20"/>
  <c r="O70" i="20"/>
  <c r="O63" i="20"/>
  <c r="O71" i="20"/>
  <c r="D83" i="20"/>
  <c r="D122" i="20"/>
  <c r="M125" i="20"/>
  <c r="D132" i="20"/>
  <c r="O64" i="20"/>
  <c r="D84" i="20"/>
  <c r="H83" i="20" s="1"/>
  <c r="H97" i="20"/>
  <c r="H105" i="20"/>
  <c r="P109" i="20"/>
  <c r="M126" i="20" l="1"/>
  <c r="M109" i="20"/>
  <c r="D127" i="20"/>
  <c r="D134" i="20"/>
  <c r="M110" i="20"/>
  <c r="M113" i="20"/>
  <c r="M112" i="20"/>
  <c r="O73" i="20"/>
  <c r="H80" i="20"/>
  <c r="D87" i="20"/>
  <c r="M111" i="20"/>
  <c r="M115" i="20" l="1"/>
</calcChain>
</file>

<file path=xl/sharedStrings.xml><?xml version="1.0" encoding="utf-8"?>
<sst xmlns="http://schemas.openxmlformats.org/spreadsheetml/2006/main" count="202" uniqueCount="156">
  <si>
    <t>Otro</t>
  </si>
  <si>
    <t>Total</t>
  </si>
  <si>
    <t>Grupo de edad</t>
  </si>
  <si>
    <t>%</t>
  </si>
  <si>
    <t>Arequipa</t>
  </si>
  <si>
    <t>Madre de Dios</t>
  </si>
  <si>
    <t>0 - 5 años</t>
  </si>
  <si>
    <t>6 - 11 años</t>
  </si>
  <si>
    <t>Situación Laboral</t>
  </si>
  <si>
    <t>Conviviente</t>
  </si>
  <si>
    <t>Ex conviviente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</si>
  <si>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</si>
  <si>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</si>
  <si>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</si>
  <si>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</si>
  <si>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</si>
  <si>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</si>
  <si>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</si>
  <si>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</si>
  <si>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</si>
  <si>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Si</t>
  </si>
  <si>
    <t>No</t>
  </si>
  <si>
    <t>Setiembre</t>
  </si>
  <si>
    <t>Sin dato</t>
  </si>
  <si>
    <t>Var. %</t>
  </si>
  <si>
    <t>Sin datos</t>
  </si>
  <si>
    <t>N°</t>
  </si>
  <si>
    <t>Otro familiar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</si>
  <si>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</si>
  <si>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</si>
  <si>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</si>
  <si>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</si>
  <si>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</si>
  <si>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</si>
  <si>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</si>
  <si>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</si>
  <si>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</si>
  <si>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</si>
  <si>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</si>
  <si>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</si>
  <si>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</si>
  <si>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</si>
  <si>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</si>
  <si>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</si>
  <si>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</si>
  <si>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</si>
  <si>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Tumbes</t>
  </si>
  <si>
    <t>Pasco</t>
  </si>
  <si>
    <t>Años</t>
  </si>
  <si>
    <t>Periodo: Enero - Octubre 2018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</si>
  <si>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</si>
  <si>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</si>
  <si>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</si>
  <si>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</si>
  <si>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</si>
  <si>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</si>
  <si>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</si>
  <si>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</si>
  <si>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t>Mes / año</t>
  </si>
  <si>
    <t>Área</t>
  </si>
  <si>
    <r>
      <t xml:space="preserve">2018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</si>
  <si>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</si>
  <si>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</si>
  <si>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Acumulado
2009 - 2017</t>
  </si>
  <si>
    <t>2018 (*)</t>
  </si>
  <si>
    <t>Lima Metropolitana</t>
  </si>
  <si>
    <t>Lima Provincia</t>
  </si>
  <si>
    <t>Lugar del hecho</t>
  </si>
  <si>
    <t>Casa de ambos</t>
  </si>
  <si>
    <t>Casa de familiar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</si>
  <si>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</si>
  <si>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</si>
  <si>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</si>
  <si>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</si>
  <si>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</si>
  <si>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</si>
  <si>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</si>
  <si>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</si>
  <si>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</si>
  <si>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</si>
  <si>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</si>
  <si>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</si>
  <si>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</si>
  <si>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</si>
  <si>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</si>
  <si>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</si>
  <si>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</si>
  <si>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</si>
  <si>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</si>
  <si>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</si>
  <si>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</si>
  <si>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</si>
  <si>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</si>
  <si>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</si>
  <si>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</si>
  <si>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</si>
  <si>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</si>
  <si>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Amigo</t>
  </si>
  <si>
    <t>Pretendiente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</si>
  <si>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</si>
  <si>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</si>
  <si>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</si>
  <si>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</si>
  <si>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</si>
  <si>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</si>
  <si>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</si>
  <si>
    <r>
      <t xml:space="preserve">Periodo: Enero - Octubre 2018 </t>
    </r>
    <r>
      <rPr>
        <b/>
        <i/>
        <sz val="16"/>
        <color theme="1"/>
        <rFont val="Arial"/>
        <family val="2"/>
      </rPr>
      <t>(Preliminar)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</si>
  <si>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</si>
  <si>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POR LOS CENTROS EMERGENCIA MUJER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</si>
  <si>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</si>
  <si>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</si>
  <si>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</si>
  <si>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</si>
  <si>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t xml:space="preserve">2018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</si>
  <si>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Casos reportados al 31 de octubre de 2018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</si>
  <si>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Octubre 2018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</si>
  <si>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</si>
  <si>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Casos reportados al 30 de setiembre de 2018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</si>
  <si>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</si>
  <si>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</si>
  <si>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</si>
  <si>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</si>
  <si>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</si>
  <si>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</si>
  <si>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</si>
  <si>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</si>
  <si>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</si>
  <si>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 VÍCTIMA DE TENTATIVA DE FEMINICIDIO ATENDIDA POR EL CENTRO EMERGENCIA MUJER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</si>
  <si>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</si>
  <si>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</si>
  <si>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</si>
  <si>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</si>
  <si>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</si>
  <si>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</si>
  <si>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SECCIÓN II: PERFIL DEL PRESUNTO AGRESOR DE TENTATIVA DE FEMINICIDIO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</si>
  <si>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</si>
  <si>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</si>
  <si>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</si>
  <si>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</si>
  <si>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</si>
  <si>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</si>
  <si>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</si>
  <si>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</si>
  <si>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</si>
  <si>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</si>
  <si>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</si>
  <si>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t>Con ocupación</t>
  </si>
  <si>
    <t>Sin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</si>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</sst>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9"/>
      <color rgb="FFC0000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6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8" fillId="0" borderId="0" applyBorder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9" fontId="23" fillId="0" borderId="0" applyFont="0" applyFill="0" applyBorder="0" applyAlignment="0" applyProtection="0"/>
  </cellStyleXfs>
  <cellXfs count="145">
    <xf numFmtId="0" fontId="0" fillId="0" borderId="0" xfId="0"/>
    <xf numFmtId="0" fontId="7" fillId="2" borderId="0" xfId="0" applyFont="1" applyFill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9" fontId="2" fillId="0" borderId="0" xfId="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9" fontId="2" fillId="0" borderId="0" xfId="1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9" fontId="5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2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8" borderId="0" xfId="7" applyFont="1" applyFill="1" applyBorder="1" applyAlignment="1">
      <alignment vertical="center"/>
    </xf>
    <xf numFmtId="0" fontId="2" fillId="8" borderId="0" xfId="7" applyFont="1" applyFill="1" applyBorder="1" applyAlignment="1">
      <alignment horizontal="center" vertical="center"/>
    </xf>
    <xf numFmtId="0" fontId="2" fillId="9" borderId="0" xfId="7" applyFont="1" applyFill="1" applyBorder="1" applyAlignment="1">
      <alignment vertical="center"/>
    </xf>
    <xf numFmtId="0" fontId="2" fillId="9" borderId="0" xfId="7" applyFont="1" applyFill="1" applyBorder="1" applyAlignment="1">
      <alignment horizontal="center" vertical="center"/>
    </xf>
    <xf numFmtId="0" fontId="2" fillId="9" borderId="0" xfId="7" applyFont="1" applyFill="1" applyBorder="1" applyAlignment="1">
      <alignment horizontal="left" vertical="center"/>
    </xf>
    <xf numFmtId="0" fontId="2" fillId="6" borderId="0" xfId="7" applyFont="1" applyFill="1" applyBorder="1" applyAlignment="1">
      <alignment vertical="center"/>
    </xf>
    <xf numFmtId="0" fontId="2" fillId="6" borderId="0" xfId="7" applyFont="1" applyFill="1" applyBorder="1" applyAlignment="1">
      <alignment horizontal="center" vertical="center"/>
    </xf>
    <xf numFmtId="9" fontId="2" fillId="8" borderId="0" xfId="7" applyNumberFormat="1" applyFont="1" applyFill="1" applyBorder="1" applyAlignment="1">
      <alignment horizontal="center" vertical="center"/>
    </xf>
    <xf numFmtId="0" fontId="2" fillId="10" borderId="0" xfId="7" applyFont="1" applyFill="1" applyBorder="1" applyAlignment="1">
      <alignment vertical="center"/>
    </xf>
    <xf numFmtId="0" fontId="2" fillId="10" borderId="0" xfId="7" applyFont="1" applyFill="1" applyBorder="1" applyAlignment="1">
      <alignment horizontal="center" vertical="center"/>
    </xf>
    <xf numFmtId="9" fontId="2" fillId="9" borderId="0" xfId="7" applyNumberFormat="1" applyFont="1" applyFill="1" applyBorder="1" applyAlignment="1">
      <alignment horizontal="center" vertical="center"/>
    </xf>
    <xf numFmtId="9" fontId="2" fillId="6" borderId="0" xfId="7" applyNumberFormat="1" applyFont="1" applyFill="1" applyBorder="1" applyAlignment="1">
      <alignment horizontal="center" vertical="center"/>
    </xf>
    <xf numFmtId="9" fontId="2" fillId="10" borderId="0" xfId="7" applyNumberFormat="1" applyFont="1" applyFill="1" applyBorder="1" applyAlignment="1">
      <alignment horizontal="center" vertical="center"/>
    </xf>
    <xf numFmtId="0" fontId="2" fillId="5" borderId="0" xfId="7" applyFont="1" applyFill="1" applyBorder="1" applyAlignment="1">
      <alignment vertical="center"/>
    </xf>
    <xf numFmtId="0" fontId="2" fillId="5" borderId="0" xfId="7" applyFont="1" applyFill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2" fillId="0" borderId="0" xfId="1" applyNumberFormat="1" applyFont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7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9" fontId="7" fillId="0" borderId="0" xfId="1" applyFont="1" applyFill="1" applyBorder="1" applyAlignment="1">
      <alignment horizontal="right"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right" vertical="center"/>
    </xf>
    <xf numFmtId="9" fontId="7" fillId="2" borderId="1" xfId="1" applyNumberFormat="1" applyFont="1" applyFill="1" applyBorder="1" applyAlignment="1">
      <alignment horizontal="center" vertical="center"/>
    </xf>
    <xf numFmtId="9" fontId="7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164" fontId="2" fillId="0" borderId="0" xfId="1" applyNumberFormat="1" applyFont="1" applyAlignment="1">
      <alignment horizontal="center" vertical="center"/>
    </xf>
    <xf numFmtId="9" fontId="20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horizontal="center" vertical="center"/>
    </xf>
    <xf numFmtId="9" fontId="7" fillId="0" borderId="0" xfId="1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5" fillId="8" borderId="0" xfId="7" applyFont="1" applyFill="1" applyBorder="1" applyAlignment="1">
      <alignment vertical="center"/>
    </xf>
    <xf numFmtId="0" fontId="2" fillId="8" borderId="0" xfId="0" applyFont="1" applyFill="1" applyAlignment="1">
      <alignment horizontal="center" vertical="center"/>
    </xf>
    <xf numFmtId="9" fontId="2" fillId="8" borderId="0" xfId="1" applyFont="1" applyFill="1" applyAlignment="1">
      <alignment horizontal="center" vertical="center"/>
    </xf>
    <xf numFmtId="0" fontId="5" fillId="9" borderId="0" xfId="7" applyFont="1" applyFill="1" applyBorder="1" applyAlignment="1">
      <alignment vertical="center"/>
    </xf>
    <xf numFmtId="0" fontId="2" fillId="9" borderId="0" xfId="0" applyFont="1" applyFill="1" applyAlignment="1">
      <alignment horizontal="center" vertical="center"/>
    </xf>
    <xf numFmtId="9" fontId="2" fillId="9" borderId="0" xfId="1" applyFont="1" applyFill="1" applyAlignment="1">
      <alignment horizontal="center" vertical="center"/>
    </xf>
    <xf numFmtId="0" fontId="5" fillId="9" borderId="0" xfId="7" applyFont="1" applyFill="1" applyBorder="1" applyAlignment="1">
      <alignment horizontal="left" vertical="center"/>
    </xf>
    <xf numFmtId="0" fontId="5" fillId="6" borderId="0" xfId="7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9" fontId="2" fillId="6" borderId="0" xfId="1" applyFont="1" applyFill="1" applyAlignment="1">
      <alignment horizontal="center" vertical="center"/>
    </xf>
    <xf numFmtId="0" fontId="5" fillId="10" borderId="0" xfId="7" applyFont="1" applyFill="1" applyBorder="1" applyAlignment="1">
      <alignment vertical="center"/>
    </xf>
    <xf numFmtId="0" fontId="2" fillId="10" borderId="0" xfId="0" applyFont="1" applyFill="1" applyAlignment="1">
      <alignment horizontal="center" vertical="center"/>
    </xf>
    <xf numFmtId="9" fontId="2" fillId="10" borderId="0" xfId="1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5" borderId="0" xfId="7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9" fontId="2" fillId="5" borderId="0" xfId="0" applyNumberFormat="1" applyFont="1" applyFill="1" applyAlignment="1">
      <alignment horizontal="center" vertical="center"/>
    </xf>
    <xf numFmtId="9" fontId="7" fillId="0" borderId="0" xfId="0" applyNumberFormat="1" applyFont="1" applyFill="1" applyAlignment="1">
      <alignment vertical="center"/>
    </xf>
    <xf numFmtId="9" fontId="2" fillId="5" borderId="0" xfId="1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1" fontId="7" fillId="2" borderId="1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9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9" fontId="2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6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25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2" fillId="0" borderId="3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9" fontId="7" fillId="2" borderId="1" xfId="1" applyFont="1" applyFill="1" applyBorder="1" applyAlignment="1">
      <alignment horizontal="center" vertical="center"/>
    </xf>
    <xf numFmtId="9" fontId="5" fillId="0" borderId="0" xfId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50059405510877"/>
          <c:y val="2.96946611718351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8.0922000051840429E-2"/>
          <c:y val="0.15537643408057891"/>
          <c:w val="0.91892963542448081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Tentativa!$J$31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chemeClr val="accent1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85-41D8-85B7-27419A4B282D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Tentativa!$I$32:$I$41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Tentativa!$K$32:$K$41</c:f>
              <c:numCache>
                <c:formatCode>#,##0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85-41D8-85B7-27419A4B28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2028555040"/>
        <c:axId val="2028570720"/>
        <c:axId val="0"/>
      </c:bar3DChart>
      <c:catAx>
        <c:axId val="20285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8570720"/>
        <c:crosses val="autoZero"/>
        <c:auto val="1"/>
        <c:lblAlgn val="ctr"/>
        <c:lblOffset val="100"/>
        <c:noMultiLvlLbl val="0"/>
      </c:catAx>
      <c:valAx>
        <c:axId val="20285707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85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48406122970982"/>
          <c:y val="0.17953893036918828"/>
          <c:w val="0.81609618690559815"/>
          <c:h val="0.761393045657068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3D-482A-8617-530198F44E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3D-482A-8617-530198F44E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3D-482A-8617-530198F44E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3D-482A-8617-530198F44E4F}"/>
              </c:ext>
            </c:extLst>
          </c:dPt>
          <c:dLbls>
            <c:dLbl>
              <c:idx val="0"/>
              <c:layout>
                <c:manualLayout>
                  <c:x val="-0.13800694666383301"/>
                  <c:y val="0.23573906309061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53D-482A-8617-530198F44E4F}"/>
                </c:ext>
                <c:ext xmlns:c15="http://schemas.microsoft.com/office/drawing/2012/chart" uri="{CE6537A1-D6FC-4f65-9D91-7224C49458BB}">
                  <c15:layout>
                    <c:manualLayout>
                      <c:w val="0.150082223278516"/>
                      <c:h val="0.2224601798280413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577724386272579"/>
                  <c:y val="-0.234368157643890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53D-482A-8617-530198F44E4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823739896486832E-2"/>
                  <c:y val="9.51222629951400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53D-482A-8617-530198F44E4F}"/>
                </c:ext>
                <c:ext xmlns:c15="http://schemas.microsoft.com/office/drawing/2012/chart" uri="{CE6537A1-D6FC-4f65-9D91-7224C49458BB}">
                  <c15:layout>
                    <c:manualLayout>
                      <c:w val="0.25410751376381452"/>
                      <c:h val="0.1559686441892433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6241998709735335"/>
                  <c:y val="-4.756075700145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53D-482A-8617-530198F44E4F}"/>
                </c:ext>
                <c:ext xmlns:c15="http://schemas.microsoft.com/office/drawing/2012/chart" uri="{CE6537A1-D6FC-4f65-9D91-7224C49458BB}">
                  <c15:layout>
                    <c:manualLayout>
                      <c:w val="0.63429405596806887"/>
                      <c:h val="0.103588621509758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Tentativa!$B$92:$B$95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Tentativa!$F$92:$F$95</c:f>
              <c:numCache>
                <c:formatCode>General</c:formatCode>
                <c:ptCount val="4"/>
                <c:pt idx="0">
                  <c:v>30</c:v>
                </c:pt>
                <c:pt idx="1">
                  <c:v>78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53D-482A-8617-530198F44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716443450228042"/>
          <c:y val="0.25464774199269341"/>
          <c:w val="0.88283556549771958"/>
          <c:h val="0.745352258007306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7B-4ACE-A991-1D5C4D8C12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7B-4ACE-A991-1D5C4D8C12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7B-4ACE-A991-1D5C4D8C12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7B-4ACE-A991-1D5C4D8C12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7B-4ACE-A991-1D5C4D8C12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7B-4ACE-A991-1D5C4D8C12BF}"/>
              </c:ext>
            </c:extLst>
          </c:dPt>
          <c:dLbls>
            <c:dLbl>
              <c:idx val="0"/>
              <c:layout>
                <c:manualLayout>
                  <c:x val="-0.11110551254638355"/>
                  <c:y val="2.11507068793518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7B-4ACE-A991-1D5C4D8C12BF}"/>
                </c:ext>
                <c:ext xmlns:c15="http://schemas.microsoft.com/office/drawing/2012/chart" uri="{CE6537A1-D6FC-4f65-9D91-7224C49458BB}">
                  <c15:layout>
                    <c:manualLayout>
                      <c:w val="0.28748424780067866"/>
                      <c:h val="0.1994200868610122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119573036824474"/>
                  <c:y val="-8.2976198873426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7B-4ACE-A991-1D5C4D8C12BF}"/>
                </c:ext>
                <c:ext xmlns:c15="http://schemas.microsoft.com/office/drawing/2012/chart" uri="{CE6537A1-D6FC-4f65-9D91-7224C49458BB}">
                  <c15:layout>
                    <c:manualLayout>
                      <c:w val="0.32297371590266205"/>
                      <c:h val="0.2023841433307469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328609585917961E-2"/>
                  <c:y val="8.60316579007961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F7B-4ACE-A991-1D5C4D8C12BF}"/>
                </c:ext>
                <c:ext xmlns:c15="http://schemas.microsoft.com/office/drawing/2012/chart" uri="{CE6537A1-D6FC-4f65-9D91-7224C49458BB}">
                  <c15:layout>
                    <c:manualLayout>
                      <c:w val="0.26249125709285492"/>
                      <c:h val="0.154982338101785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4297459393499169E-2"/>
                  <c:y val="-5.3096286189760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F7B-4ACE-A991-1D5C4D8C12BF}"/>
                </c:ext>
                <c:ext xmlns:c15="http://schemas.microsoft.com/office/drawing/2012/chart" uri="{CE6537A1-D6FC-4f65-9D91-7224C49458BB}">
                  <c15:layout>
                    <c:manualLayout>
                      <c:w val="0.39545977464502052"/>
                      <c:h val="9.667666105227729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51735660385077031"/>
                  <c:y val="-0.144441628572623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F7B-4ACE-A991-1D5C4D8C12BF}"/>
                </c:ext>
                <c:ext xmlns:c15="http://schemas.microsoft.com/office/drawing/2012/chart" uri="{CE6537A1-D6FC-4f65-9D91-7224C49458BB}">
                  <c15:layout>
                    <c:manualLayout>
                      <c:w val="0.47461239362588437"/>
                      <c:h val="8.6170716063888153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F7B-4ACE-A991-1D5C4D8C12BF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Tentativa!$K$109:$K$114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Tentativa!$L$109:$L$114</c:f>
              <c:numCache>
                <c:formatCode>General</c:formatCode>
                <c:ptCount val="6"/>
                <c:pt idx="0">
                  <c:v>115</c:v>
                </c:pt>
                <c:pt idx="1">
                  <c:v>103</c:v>
                </c:pt>
                <c:pt idx="2">
                  <c:v>9</c:v>
                </c:pt>
                <c:pt idx="3">
                  <c:v>1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F7B-4ACE-A991-1D5C4D8C1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996596777403"/>
          <c:y val="0.22625083693545647"/>
          <c:w val="0.85820696253362239"/>
          <c:h val="0.7692202511386611"/>
        </c:manualLayout>
      </c:layout>
      <c:pie3DChart>
        <c:varyColors val="1"/>
        <c:ser>
          <c:idx val="0"/>
          <c:order val="0"/>
          <c:tx>
            <c:strRef>
              <c:f>Tentativa!$L$121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37-4668-94B9-30FA2C3DB35A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37-4668-94B9-30FA2C3DB35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37-4668-94B9-30FA2C3DB3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37-4668-94B9-30FA2C3DB35A}"/>
              </c:ext>
            </c:extLst>
          </c:dPt>
          <c:dLbls>
            <c:dLbl>
              <c:idx val="0"/>
              <c:layout>
                <c:manualLayout>
                  <c:x val="-0.11887051361752975"/>
                  <c:y val="-3.1030816884324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37-4668-94B9-30FA2C3DB35A}"/>
                </c:ex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97211543120717"/>
                  <c:y val="-4.6816416094792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37-4668-94B9-30FA2C3DB35A}"/>
                </c:ex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111235170826104"/>
                  <c:y val="-2.0595297621059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37-4668-94B9-30FA2C3DB35A}"/>
                </c:ext>
                <c:ext xmlns:c15="http://schemas.microsoft.com/office/drawing/2012/chart" uri="{CE6537A1-D6FC-4f65-9D91-7224C49458BB}">
                  <c15:layout>
                    <c:manualLayout>
                      <c:w val="0.32533766751927651"/>
                      <c:h val="0.1718756385811225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547950798123229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D37-4668-94B9-30FA2C3DB35A}"/>
                </c:ext>
                <c:ext xmlns:c15="http://schemas.microsoft.com/office/drawing/2012/chart" uri="{CE6537A1-D6FC-4f65-9D91-7224C49458BB}">
                  <c15:layout>
                    <c:manualLayout>
                      <c:w val="0.23885034789986831"/>
                      <c:h val="0.1692352869647964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Tentativa!$K$122:$K$125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Tentativa!$L$122:$L$125</c:f>
              <c:numCache>
                <c:formatCode>General</c:formatCode>
                <c:ptCount val="4"/>
                <c:pt idx="0">
                  <c:v>132</c:v>
                </c:pt>
                <c:pt idx="1">
                  <c:v>95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D37-4668-94B9-30FA2C3D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545042</xdr:colOff>
      <xdr:row>29</xdr:row>
      <xdr:rowOff>42332</xdr:rowOff>
    </xdr:from>
    <xdr:to>
      <xdr:col>19</xdr:col>
      <xdr:colOff>10583</xdr:colOff>
      <xdr:row>41</xdr:row>
      <xdr:rowOff>185209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79B733D-FB8A-4D31-90D2-ED55CA05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104</xdr:row>
      <xdr:rowOff>104775</xdr:rowOff>
    </xdr:from>
    <xdr:to>
      <xdr:col>19</xdr:col>
      <xdr:colOff>0</xdr:colOff>
      <xdr:row>115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EED23A6B-4A83-4324-9A40-DBFC5978055B}"/>
            </a:ext>
          </a:extLst>
        </xdr:cNvPr>
        <xdr:cNvSpPr/>
      </xdr:nvSpPr>
      <xdr:spPr>
        <a:xfrm>
          <a:off x="4655821" y="1967293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6A83EC2B-A179-4405-9C6A-6FE7888A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="" xmlns:a16="http://schemas.microsoft.com/office/drawing/2014/main" id="{514753B5-BFDC-43DA-97DD-13BBE453F254}"/>
            </a:ext>
          </a:extLst>
        </xdr:cNvPr>
        <xdr:cNvSpPr/>
      </xdr:nvSpPr>
      <xdr:spPr>
        <a:xfrm>
          <a:off x="2456815" y="161926"/>
          <a:ext cx="7342505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89144</xdr:colOff>
      <xdr:row>43</xdr:row>
      <xdr:rowOff>183173</xdr:rowOff>
    </xdr:from>
    <xdr:to>
      <xdr:col>17</xdr:col>
      <xdr:colOff>73270</xdr:colOff>
      <xdr:row>49</xdr:row>
      <xdr:rowOff>116413</xdr:rowOff>
    </xdr:to>
    <xdr:sp macro="" textlink="">
      <xdr:nvSpPr>
        <xdr:cNvPr id="6" name="27 Rectángulo">
          <a:extLst>
            <a:ext uri="{FF2B5EF4-FFF2-40B4-BE49-F238E27FC236}">
              <a16:creationId xmlns="" xmlns:a16="http://schemas.microsoft.com/office/drawing/2014/main" id="{1237C86C-4617-4B74-A869-71BF9D6BB667}"/>
            </a:ext>
          </a:extLst>
        </xdr:cNvPr>
        <xdr:cNvSpPr/>
      </xdr:nvSpPr>
      <xdr:spPr bwMode="auto">
        <a:xfrm>
          <a:off x="4668764" y="8115593"/>
          <a:ext cx="4525646" cy="144962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10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octubre, 2018</a:t>
          </a:r>
          <a:r>
            <a:rPr lang="es-PE" sz="1050" b="0" baseline="0">
              <a:latin typeface="+mn-lt"/>
            </a:rPr>
            <a:t>: Lima Metropolitana, Arequipa, Ancash, Cajamarca, Ica,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Puno, Loreto, Cusco y Lima Provincia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octubre 2018)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Octubre 2018): </a:t>
          </a:r>
          <a:r>
            <a:rPr lang="es-PE" sz="1050" b="0" baseline="0">
              <a:latin typeface="+mn-lt"/>
            </a:rPr>
            <a:t>Lima Metropolitana, Arequipa, Junín, Cusco, Ancash, Huánuco, La Libertad e Ica.</a:t>
          </a:r>
        </a:p>
      </xdr:txBody>
    </xdr:sp>
    <xdr:clientData/>
  </xdr:twoCellAnchor>
  <xdr:twoCellAnchor>
    <xdr:from>
      <xdr:col>5</xdr:col>
      <xdr:colOff>200025</xdr:colOff>
      <xdr:row>76</xdr:row>
      <xdr:rowOff>180987</xdr:rowOff>
    </xdr:from>
    <xdr:to>
      <xdr:col>10</xdr:col>
      <xdr:colOff>85725</xdr:colOff>
      <xdr:row>88</xdr:row>
      <xdr:rowOff>0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F7B875FC-53ED-4A5A-84EA-012127FAAB72}"/>
            </a:ext>
          </a:extLst>
        </xdr:cNvPr>
        <xdr:cNvGrpSpPr/>
      </xdr:nvGrpSpPr>
      <xdr:grpSpPr>
        <a:xfrm>
          <a:off x="2800350" y="14897112"/>
          <a:ext cx="1943100" cy="2209788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="" xmlns:a16="http://schemas.microsoft.com/office/drawing/2014/main" id="{523D6676-28F0-4F7D-B3CD-8ADD83B84EA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="" xmlns:a16="http://schemas.microsoft.com/office/drawing/2014/main" id="{95F2A6CD-A072-45ED-8749-7D831C2F6E87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76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="" xmlns:a16="http://schemas.microsoft.com/office/drawing/2014/main" id="{FB5CCE9C-1EFB-4B39-8E94-D7062997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798" y="1445281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557743</xdr:colOff>
      <xdr:row>91</xdr:row>
      <xdr:rowOff>74084</xdr:rowOff>
    </xdr:from>
    <xdr:to>
      <xdr:col>11</xdr:col>
      <xdr:colOff>238125</xdr:colOff>
      <xdr:row>94</xdr:row>
      <xdr:rowOff>100543</xdr:rowOff>
    </xdr:to>
    <xdr:sp macro="" textlink="">
      <xdr:nvSpPr>
        <xdr:cNvPr id="11" name="Flecha a la derecha con bandas 10">
          <a:extLst>
            <a:ext uri="{FF2B5EF4-FFF2-40B4-BE49-F238E27FC236}">
              <a16:creationId xmlns="" xmlns:a16="http://schemas.microsoft.com/office/drawing/2014/main" id="{9BE907AA-D154-4236-B944-CF032017D012}"/>
            </a:ext>
          </a:extLst>
        </xdr:cNvPr>
        <xdr:cNvSpPr/>
      </xdr:nvSpPr>
      <xdr:spPr bwMode="auto">
        <a:xfrm>
          <a:off x="4482043" y="17241944"/>
          <a:ext cx="1593002" cy="582719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115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(48%)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29307</xdr:colOff>
      <xdr:row>90</xdr:row>
      <xdr:rowOff>142874</xdr:rowOff>
    </xdr:from>
    <xdr:to>
      <xdr:col>8</xdr:col>
      <xdr:colOff>549518</xdr:colOff>
      <xdr:row>95</xdr:row>
      <xdr:rowOff>36635</xdr:rowOff>
    </xdr:to>
    <xdr:pic>
      <xdr:nvPicPr>
        <xdr:cNvPr id="12" name="58 Imagen" descr="siluetas-de-parejas.jpg">
          <a:extLst>
            <a:ext uri="{FF2B5EF4-FFF2-40B4-BE49-F238E27FC236}">
              <a16:creationId xmlns="" xmlns:a16="http://schemas.microsoft.com/office/drawing/2014/main" id="{3F91117C-2619-4E0E-915B-61755D0973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53607" y="17127854"/>
          <a:ext cx="520211" cy="82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91</xdr:row>
      <xdr:rowOff>48358</xdr:rowOff>
    </xdr:from>
    <xdr:to>
      <xdr:col>19</xdr:col>
      <xdr:colOff>0</xdr:colOff>
      <xdr:row>93</xdr:row>
      <xdr:rowOff>95984</xdr:rowOff>
    </xdr:to>
    <xdr:sp macro="" textlink="">
      <xdr:nvSpPr>
        <xdr:cNvPr id="13" name="29 CuadroTexto">
          <a:extLst>
            <a:ext uri="{FF2B5EF4-FFF2-40B4-BE49-F238E27FC236}">
              <a16:creationId xmlns="" xmlns:a16="http://schemas.microsoft.com/office/drawing/2014/main" id="{50535256-07C4-4159-AB02-2085A35FBFB0}"/>
            </a:ext>
          </a:extLst>
        </xdr:cNvPr>
        <xdr:cNvSpPr txBox="1"/>
      </xdr:nvSpPr>
      <xdr:spPr>
        <a:xfrm>
          <a:off x="6132194" y="17216218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146539</xdr:colOff>
      <xdr:row>93</xdr:row>
      <xdr:rowOff>158749</xdr:rowOff>
    </xdr:from>
    <xdr:to>
      <xdr:col>18</xdr:col>
      <xdr:colOff>183172</xdr:colOff>
      <xdr:row>104</xdr:row>
      <xdr:rowOff>65940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BC9CE2F6-2660-449D-9C64-C8F3E9CB3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105</xdr:row>
      <xdr:rowOff>7328</xdr:rowOff>
    </xdr:from>
    <xdr:to>
      <xdr:col>18</xdr:col>
      <xdr:colOff>152400</xdr:colOff>
      <xdr:row>115</xdr:row>
      <xdr:rowOff>65942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34E4ED08-787F-4CF8-AAFC-EC0F1D2E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120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="" xmlns:a16="http://schemas.microsoft.com/office/drawing/2014/main" id="{6FAEAEC0-9E8D-4914-B3F5-40F9DBD99188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275903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118</xdr:row>
      <xdr:rowOff>43961</xdr:rowOff>
    </xdr:from>
    <xdr:to>
      <xdr:col>18</xdr:col>
      <xdr:colOff>175845</xdr:colOff>
      <xdr:row>127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C3F79601-AB5F-4C39-8B79-0419D52F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18</xdr:row>
      <xdr:rowOff>13608</xdr:rowOff>
    </xdr:from>
    <xdr:to>
      <xdr:col>7</xdr:col>
      <xdr:colOff>463550</xdr:colOff>
      <xdr:row>41</xdr:row>
      <xdr:rowOff>69850</xdr:rowOff>
    </xdr:to>
    <xdr:pic>
      <xdr:nvPicPr>
        <xdr:cNvPr id="18" name="Imagen 17">
          <a:extLst>
            <a:ext uri="{FF2B5EF4-FFF2-40B4-BE49-F238E27FC236}">
              <a16:creationId xmlns="" xmlns:a16="http://schemas.microsoft.com/office/drawing/2014/main" id="{6977707E-6D63-4B42-B321-028B96791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</a:extLst>
        </a:blip>
        <a:srcRect l="34656" t="16113" r="31284" b="9130"/>
        <a:stretch/>
      </xdr:blipFill>
      <xdr:spPr>
        <a:xfrm>
          <a:off x="0" y="3153048"/>
          <a:ext cx="3900170" cy="44834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40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0.5703125" style="32" customWidth="1"/>
    <col min="2" max="2" width="14.140625" style="32" customWidth="1"/>
    <col min="3" max="3" width="11.7109375" style="32" customWidth="1"/>
    <col min="4" max="4" width="11.42578125" style="32"/>
    <col min="5" max="5" width="1.140625" style="32" customWidth="1"/>
    <col min="6" max="6" width="9.5703125" style="57" customWidth="1"/>
    <col min="7" max="7" width="1.7109375" style="57" customWidth="1"/>
    <col min="8" max="8" width="7.140625" style="57" customWidth="1"/>
    <col min="9" max="9" width="9.5703125" style="32" customWidth="1"/>
    <col min="10" max="10" width="2.85546875" style="32" customWidth="1"/>
    <col min="11" max="11" width="15.42578125" style="32" customWidth="1"/>
    <col min="12" max="12" width="11.7109375" style="32" customWidth="1"/>
    <col min="13" max="13" width="15.42578125" style="32" customWidth="1"/>
    <col min="14" max="14" width="1.140625" style="32" customWidth="1"/>
    <col min="15" max="15" width="10.42578125" style="32" customWidth="1"/>
    <col min="16" max="16" width="1.5703125" style="32" customWidth="1"/>
    <col min="17" max="17" width="7.7109375" style="32" customWidth="1"/>
    <col min="18" max="18" width="7" style="32" customWidth="1"/>
    <col min="19" max="19" width="2.85546875" style="32" customWidth="1"/>
    <col min="20" max="20" width="0.5703125" style="32" customWidth="1"/>
    <col min="21" max="16384" width="11.42578125" style="32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27" t="s">
        <v>105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2:20" ht="21" customHeight="1" x14ac:dyDescent="0.25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</row>
    <row r="7" spans="2:20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0" ht="16.5" customHeight="1" x14ac:dyDescent="0.25">
      <c r="B8" s="128" t="s">
        <v>106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2:20" ht="6.75" customHeight="1" x14ac:dyDescent="0.25"/>
    <row r="10" spans="2:20" x14ac:dyDescent="0.25">
      <c r="B10" s="129" t="s">
        <v>107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pans="2:20" ht="30.75" customHeight="1" x14ac:dyDescent="0.2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</row>
    <row r="12" spans="2:20" ht="8.25" customHeight="1" x14ac:dyDescent="0.25"/>
    <row r="13" spans="2:20" s="58" customFormat="1" ht="17.25" customHeight="1" x14ac:dyDescent="0.25">
      <c r="B13" s="130" t="s">
        <v>108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</row>
    <row r="14" spans="2:20" ht="3" customHeight="1" x14ac:dyDescent="0.25"/>
    <row r="15" spans="2:20" ht="15" customHeight="1" x14ac:dyDescent="0.25">
      <c r="C15" s="16"/>
      <c r="D15" s="16"/>
      <c r="E15" s="16"/>
      <c r="F15" s="24"/>
      <c r="G15" s="24"/>
      <c r="H15" s="24"/>
      <c r="I15" s="118" t="s">
        <v>109</v>
      </c>
      <c r="J15" s="118"/>
      <c r="K15" s="118"/>
      <c r="L15" s="118"/>
      <c r="M15" s="118"/>
      <c r="N15" s="34"/>
      <c r="O15" s="59"/>
      <c r="P15" s="124"/>
      <c r="Q15" s="124"/>
      <c r="R15" s="124"/>
      <c r="S15" s="124"/>
      <c r="T15" s="60"/>
    </row>
    <row r="16" spans="2:20" x14ac:dyDescent="0.2">
      <c r="B16" s="15" t="s">
        <v>110</v>
      </c>
      <c r="C16" s="16"/>
      <c r="D16" s="16"/>
      <c r="E16" s="16"/>
      <c r="F16" s="24"/>
      <c r="G16" s="24"/>
      <c r="H16" s="24"/>
      <c r="I16" s="118"/>
      <c r="J16" s="118"/>
      <c r="K16" s="118"/>
      <c r="L16" s="118"/>
      <c r="M16" s="118"/>
      <c r="N16" s="34"/>
      <c r="O16" s="59"/>
      <c r="P16" s="124"/>
      <c r="Q16" s="124"/>
      <c r="R16" s="124"/>
      <c r="S16" s="124"/>
      <c r="T16" s="60"/>
    </row>
    <row r="17" spans="2:20" x14ac:dyDescent="0.25">
      <c r="B17" s="61" t="s">
        <v>49</v>
      </c>
      <c r="C17" s="16"/>
      <c r="D17" s="16"/>
      <c r="E17" s="16"/>
      <c r="F17" s="24"/>
      <c r="G17" s="24"/>
      <c r="H17" s="24"/>
      <c r="I17" s="1" t="s">
        <v>58</v>
      </c>
      <c r="J17" s="1"/>
      <c r="K17" s="1">
        <v>2018</v>
      </c>
      <c r="L17" s="1">
        <v>2017</v>
      </c>
      <c r="M17" s="1" t="s">
        <v>24</v>
      </c>
      <c r="N17" s="34"/>
      <c r="O17" s="10"/>
      <c r="P17" s="9"/>
      <c r="Q17" s="9"/>
      <c r="R17" s="9"/>
      <c r="S17" s="8"/>
      <c r="T17" s="60"/>
    </row>
    <row r="18" spans="2:20" ht="15" customHeight="1" x14ac:dyDescent="0.25">
      <c r="C18" s="16"/>
      <c r="D18" s="16"/>
      <c r="E18" s="16"/>
      <c r="F18" s="24"/>
      <c r="G18" s="24"/>
      <c r="H18" s="24"/>
      <c r="I18" s="62" t="s">
        <v>11</v>
      </c>
      <c r="J18" s="4"/>
      <c r="K18" s="4">
        <v>44</v>
      </c>
      <c r="L18" s="4">
        <v>21</v>
      </c>
      <c r="M18" s="23">
        <f t="shared" ref="M18:M25" si="0">K18/L18-1</f>
        <v>1.0952380952380953</v>
      </c>
      <c r="N18" s="10"/>
      <c r="O18" s="19"/>
      <c r="P18" s="19"/>
      <c r="Q18" s="20"/>
      <c r="R18" s="20"/>
      <c r="S18" s="9"/>
      <c r="T18" s="60"/>
    </row>
    <row r="19" spans="2:20" ht="15" customHeight="1" x14ac:dyDescent="0.25">
      <c r="B19" s="16"/>
      <c r="C19" s="16"/>
      <c r="D19" s="16"/>
      <c r="E19" s="16"/>
      <c r="F19" s="24"/>
      <c r="G19" s="24"/>
      <c r="H19" s="24"/>
      <c r="I19" s="62" t="s">
        <v>12</v>
      </c>
      <c r="J19" s="4"/>
      <c r="K19" s="4">
        <v>22</v>
      </c>
      <c r="L19" s="4">
        <v>13</v>
      </c>
      <c r="M19" s="23">
        <f t="shared" si="0"/>
        <v>0.69230769230769229</v>
      </c>
      <c r="N19" s="10"/>
      <c r="O19" s="19"/>
      <c r="P19" s="19"/>
      <c r="Q19" s="20"/>
      <c r="R19" s="20"/>
      <c r="S19" s="9"/>
      <c r="T19" s="60"/>
    </row>
    <row r="20" spans="2:20" ht="15" customHeight="1" x14ac:dyDescent="0.25">
      <c r="B20" s="16"/>
      <c r="C20" s="16"/>
      <c r="D20" s="16"/>
      <c r="E20" s="16"/>
      <c r="F20" s="24"/>
      <c r="G20" s="24"/>
      <c r="H20" s="24"/>
      <c r="I20" s="62" t="s">
        <v>13</v>
      </c>
      <c r="J20" s="4"/>
      <c r="K20" s="4">
        <v>16</v>
      </c>
      <c r="L20" s="4">
        <v>19</v>
      </c>
      <c r="M20" s="23">
        <f t="shared" si="0"/>
        <v>-0.15789473684210531</v>
      </c>
      <c r="N20" s="10"/>
      <c r="O20" s="19"/>
      <c r="P20" s="19"/>
      <c r="Q20" s="20"/>
      <c r="R20" s="20"/>
      <c r="S20" s="9"/>
      <c r="T20" s="60"/>
    </row>
    <row r="21" spans="2:20" ht="15" customHeight="1" x14ac:dyDescent="0.25">
      <c r="B21" s="16"/>
      <c r="C21" s="16"/>
      <c r="D21" s="16"/>
      <c r="E21" s="16"/>
      <c r="F21" s="24"/>
      <c r="G21" s="24"/>
      <c r="H21" s="24"/>
      <c r="I21" s="62" t="s">
        <v>14</v>
      </c>
      <c r="J21" s="4"/>
      <c r="K21" s="4">
        <v>21</v>
      </c>
      <c r="L21" s="4">
        <v>21</v>
      </c>
      <c r="M21" s="23">
        <f t="shared" si="0"/>
        <v>0</v>
      </c>
      <c r="N21" s="10"/>
      <c r="O21" s="19"/>
      <c r="P21" s="19"/>
      <c r="Q21" s="20"/>
      <c r="R21" s="20"/>
      <c r="S21" s="9"/>
      <c r="T21" s="60"/>
    </row>
    <row r="22" spans="2:20" ht="15" customHeight="1" x14ac:dyDescent="0.25">
      <c r="B22" s="16"/>
      <c r="C22" s="16"/>
      <c r="D22" s="16"/>
      <c r="E22" s="16"/>
      <c r="F22" s="24"/>
      <c r="G22" s="24"/>
      <c r="H22" s="24"/>
      <c r="I22" s="62" t="s">
        <v>15</v>
      </c>
      <c r="J22" s="4"/>
      <c r="K22" s="4">
        <v>31</v>
      </c>
      <c r="L22" s="4">
        <v>22</v>
      </c>
      <c r="M22" s="23">
        <f t="shared" si="0"/>
        <v>0.40909090909090917</v>
      </c>
      <c r="N22" s="10"/>
      <c r="O22" s="19"/>
      <c r="P22" s="19"/>
      <c r="Q22" s="20"/>
      <c r="R22" s="20"/>
      <c r="S22" s="9"/>
      <c r="T22" s="60"/>
    </row>
    <row r="23" spans="2:20" ht="15" customHeight="1" x14ac:dyDescent="0.25">
      <c r="B23" s="16"/>
      <c r="C23" s="16"/>
      <c r="D23" s="16"/>
      <c r="E23" s="16"/>
      <c r="F23" s="24"/>
      <c r="G23" s="24"/>
      <c r="H23" s="24"/>
      <c r="I23" s="62" t="s">
        <v>16</v>
      </c>
      <c r="J23" s="4"/>
      <c r="K23" s="4">
        <v>29</v>
      </c>
      <c r="L23" s="4">
        <v>19</v>
      </c>
      <c r="M23" s="23">
        <f t="shared" si="0"/>
        <v>0.52631578947368429</v>
      </c>
      <c r="N23" s="10"/>
      <c r="O23" s="19"/>
      <c r="P23" s="19"/>
      <c r="Q23" s="20"/>
      <c r="R23" s="20"/>
      <c r="S23" s="9"/>
      <c r="T23" s="60"/>
    </row>
    <row r="24" spans="2:20" ht="15" customHeight="1" x14ac:dyDescent="0.25">
      <c r="B24" s="16"/>
      <c r="C24" s="16"/>
      <c r="D24" s="16"/>
      <c r="E24" s="16"/>
      <c r="F24" s="24"/>
      <c r="G24" s="24"/>
      <c r="H24" s="24"/>
      <c r="I24" s="62" t="s">
        <v>17</v>
      </c>
      <c r="J24" s="4"/>
      <c r="K24" s="4">
        <v>21</v>
      </c>
      <c r="L24" s="4">
        <v>23</v>
      </c>
      <c r="M24" s="23">
        <f t="shared" si="0"/>
        <v>-8.6956521739130488E-2</v>
      </c>
      <c r="N24" s="10"/>
      <c r="O24" s="19"/>
      <c r="P24" s="19"/>
      <c r="Q24" s="20"/>
      <c r="R24" s="20"/>
      <c r="S24" s="9"/>
      <c r="T24" s="60"/>
    </row>
    <row r="25" spans="2:20" ht="15" customHeight="1" x14ac:dyDescent="0.25">
      <c r="B25" s="16"/>
      <c r="C25" s="16"/>
      <c r="D25" s="16"/>
      <c r="E25" s="16"/>
      <c r="F25" s="24"/>
      <c r="G25" s="24"/>
      <c r="H25" s="24"/>
      <c r="I25" s="62" t="s">
        <v>18</v>
      </c>
      <c r="J25" s="4"/>
      <c r="K25" s="4">
        <v>22</v>
      </c>
      <c r="L25" s="4">
        <v>17</v>
      </c>
      <c r="M25" s="23">
        <f t="shared" si="0"/>
        <v>0.29411764705882359</v>
      </c>
      <c r="N25" s="10"/>
      <c r="O25" s="19"/>
      <c r="P25" s="19"/>
      <c r="Q25" s="20"/>
      <c r="R25" s="20"/>
      <c r="S25" s="9"/>
      <c r="T25" s="60"/>
    </row>
    <row r="26" spans="2:20" ht="15" customHeight="1" x14ac:dyDescent="0.25">
      <c r="B26" s="16"/>
      <c r="C26" s="16"/>
      <c r="D26" s="16"/>
      <c r="E26" s="16"/>
      <c r="F26" s="24"/>
      <c r="G26" s="24"/>
      <c r="H26" s="24"/>
      <c r="I26" s="62" t="s">
        <v>22</v>
      </c>
      <c r="J26" s="4"/>
      <c r="K26" s="4">
        <v>11</v>
      </c>
      <c r="L26" s="4">
        <v>20</v>
      </c>
      <c r="M26" s="23">
        <f>K26/L26-1</f>
        <v>-0.44999999999999996</v>
      </c>
      <c r="N26" s="10"/>
      <c r="O26" s="19"/>
      <c r="P26" s="19"/>
      <c r="Q26" s="20"/>
      <c r="R26" s="20"/>
      <c r="S26" s="9"/>
      <c r="T26" s="60"/>
    </row>
    <row r="27" spans="2:20" ht="15" customHeight="1" thickBot="1" x14ac:dyDescent="0.3">
      <c r="B27" s="16"/>
      <c r="C27" s="16"/>
      <c r="D27" s="16"/>
      <c r="E27" s="16"/>
      <c r="F27" s="24"/>
      <c r="G27" s="24"/>
      <c r="H27" s="24"/>
      <c r="I27" s="62" t="s">
        <v>19</v>
      </c>
      <c r="J27" s="4"/>
      <c r="K27" s="4">
        <v>24</v>
      </c>
      <c r="L27" s="4">
        <v>29</v>
      </c>
      <c r="M27" s="23">
        <f>K27/L27-1</f>
        <v>-0.17241379310344829</v>
      </c>
      <c r="N27" s="10"/>
      <c r="O27" s="19"/>
      <c r="P27" s="19"/>
      <c r="Q27" s="20"/>
      <c r="R27" s="20"/>
      <c r="S27" s="9"/>
      <c r="T27" s="60"/>
    </row>
    <row r="28" spans="2:20" x14ac:dyDescent="0.25">
      <c r="B28" s="16"/>
      <c r="C28" s="16"/>
      <c r="D28" s="16"/>
      <c r="E28" s="16"/>
      <c r="F28" s="24"/>
      <c r="G28" s="24"/>
      <c r="H28" s="24"/>
      <c r="I28" s="12" t="s">
        <v>1</v>
      </c>
      <c r="J28" s="12"/>
      <c r="K28" s="12">
        <f>SUM(K18:K27)</f>
        <v>241</v>
      </c>
      <c r="L28" s="12">
        <f>SUM(L18:L27)</f>
        <v>204</v>
      </c>
      <c r="M28" s="6">
        <f>K28/L28-1</f>
        <v>0.18137254901960786</v>
      </c>
      <c r="N28" s="10"/>
      <c r="O28" s="19"/>
      <c r="P28" s="19"/>
      <c r="Q28" s="4"/>
      <c r="R28" s="4"/>
      <c r="S28" s="10"/>
    </row>
    <row r="29" spans="2:20" x14ac:dyDescent="0.25">
      <c r="B29" s="16"/>
      <c r="C29" s="16"/>
      <c r="D29" s="16"/>
      <c r="E29" s="16"/>
      <c r="F29" s="24"/>
      <c r="G29" s="24"/>
      <c r="H29" s="24"/>
      <c r="N29" s="16"/>
      <c r="O29" s="16"/>
      <c r="P29" s="16"/>
      <c r="Q29" s="16"/>
      <c r="R29" s="25"/>
      <c r="S29" s="25"/>
    </row>
    <row r="30" spans="2:20" ht="26.25" customHeight="1" x14ac:dyDescent="0.25">
      <c r="B30" s="16"/>
      <c r="C30" s="16"/>
      <c r="D30" s="16"/>
      <c r="E30" s="16"/>
      <c r="F30" s="24"/>
      <c r="G30" s="24"/>
      <c r="H30" s="24"/>
      <c r="I30" s="131" t="s">
        <v>111</v>
      </c>
      <c r="J30" s="131"/>
      <c r="K30" s="131"/>
      <c r="L30" s="16"/>
      <c r="M30" s="16"/>
      <c r="N30" s="16"/>
      <c r="O30" s="16"/>
      <c r="P30" s="16"/>
      <c r="Q30" s="16"/>
      <c r="R30" s="16"/>
      <c r="S30" s="16"/>
    </row>
    <row r="31" spans="2:20" x14ac:dyDescent="0.25">
      <c r="B31" s="16"/>
      <c r="C31" s="16"/>
      <c r="D31" s="16"/>
      <c r="E31" s="16"/>
      <c r="F31" s="24"/>
      <c r="G31" s="24"/>
      <c r="H31" s="24"/>
      <c r="I31" s="1" t="s">
        <v>48</v>
      </c>
      <c r="J31" s="132" t="s">
        <v>112</v>
      </c>
      <c r="K31" s="132"/>
      <c r="L31" s="24"/>
      <c r="M31" s="24"/>
      <c r="N31" s="24"/>
      <c r="O31" s="24"/>
      <c r="P31" s="24"/>
      <c r="Q31" s="24"/>
      <c r="R31" s="24"/>
      <c r="S31" s="24"/>
    </row>
    <row r="32" spans="2:20" x14ac:dyDescent="0.25">
      <c r="B32" s="16"/>
      <c r="C32" s="16"/>
      <c r="D32" s="16"/>
      <c r="E32" s="16"/>
      <c r="F32" s="24"/>
      <c r="G32" s="24"/>
      <c r="H32" s="24"/>
      <c r="I32" s="31">
        <v>2009</v>
      </c>
      <c r="J32" s="24"/>
      <c r="K32" s="63">
        <v>64</v>
      </c>
      <c r="L32" s="24"/>
      <c r="M32" s="24"/>
      <c r="N32" s="24"/>
      <c r="O32" s="24"/>
      <c r="P32" s="24"/>
      <c r="Q32" s="24"/>
      <c r="R32" s="24"/>
      <c r="S32" s="24"/>
    </row>
    <row r="33" spans="2:19" x14ac:dyDescent="0.25">
      <c r="B33" s="16"/>
      <c r="C33" s="16"/>
      <c r="D33" s="16"/>
      <c r="E33" s="16"/>
      <c r="F33" s="24"/>
      <c r="G33" s="24"/>
      <c r="H33" s="24"/>
      <c r="I33" s="31">
        <v>2010</v>
      </c>
      <c r="J33" s="24"/>
      <c r="K33" s="63">
        <v>47</v>
      </c>
      <c r="L33" s="24"/>
      <c r="M33" s="24"/>
      <c r="N33" s="24"/>
      <c r="O33" s="24"/>
      <c r="P33" s="24"/>
      <c r="Q33" s="24"/>
      <c r="R33" s="24"/>
      <c r="S33" s="24"/>
    </row>
    <row r="34" spans="2:19" x14ac:dyDescent="0.25">
      <c r="B34" s="16"/>
      <c r="C34" s="16"/>
      <c r="D34" s="16"/>
      <c r="E34" s="16"/>
      <c r="F34" s="24"/>
      <c r="G34" s="24"/>
      <c r="H34" s="24"/>
      <c r="I34" s="31">
        <v>2011</v>
      </c>
      <c r="J34" s="24"/>
      <c r="K34" s="63">
        <v>66</v>
      </c>
      <c r="L34" s="24"/>
      <c r="M34" s="24"/>
      <c r="N34" s="24"/>
      <c r="O34" s="24"/>
      <c r="P34" s="24"/>
      <c r="Q34" s="24"/>
      <c r="R34" s="24"/>
      <c r="S34" s="24"/>
    </row>
    <row r="35" spans="2:19" x14ac:dyDescent="0.25">
      <c r="B35" s="16"/>
      <c r="C35" s="16"/>
      <c r="D35" s="16"/>
      <c r="E35" s="16"/>
      <c r="F35" s="24"/>
      <c r="G35" s="24"/>
      <c r="H35" s="24"/>
      <c r="I35" s="31">
        <v>2012</v>
      </c>
      <c r="J35" s="24"/>
      <c r="K35" s="63">
        <v>91</v>
      </c>
      <c r="L35" s="24"/>
      <c r="M35" s="24"/>
      <c r="N35" s="24"/>
      <c r="O35" s="24"/>
      <c r="P35" s="24"/>
      <c r="Q35" s="24"/>
      <c r="R35" s="24"/>
      <c r="S35" s="24"/>
    </row>
    <row r="36" spans="2:19" x14ac:dyDescent="0.25">
      <c r="B36" s="16"/>
      <c r="C36" s="16"/>
      <c r="D36" s="16"/>
      <c r="E36" s="16"/>
      <c r="F36" s="24"/>
      <c r="G36" s="24"/>
      <c r="H36" s="24"/>
      <c r="I36" s="31">
        <v>2013</v>
      </c>
      <c r="J36" s="24"/>
      <c r="K36" s="63">
        <v>151</v>
      </c>
      <c r="L36" s="16"/>
      <c r="M36" s="16"/>
      <c r="N36" s="16"/>
      <c r="O36" s="16"/>
      <c r="P36" s="16"/>
      <c r="Q36" s="16"/>
      <c r="R36" s="16"/>
      <c r="S36" s="16"/>
    </row>
    <row r="37" spans="2:19" x14ac:dyDescent="0.25">
      <c r="B37" s="16"/>
      <c r="C37" s="16"/>
      <c r="D37" s="16"/>
      <c r="E37" s="16"/>
      <c r="F37" s="24"/>
      <c r="G37" s="24"/>
      <c r="H37" s="24"/>
      <c r="I37" s="31">
        <v>2014</v>
      </c>
      <c r="J37" s="24"/>
      <c r="K37" s="63">
        <v>186</v>
      </c>
      <c r="L37" s="16"/>
      <c r="M37" s="16"/>
      <c r="N37" s="16"/>
      <c r="O37" s="16"/>
      <c r="P37" s="16"/>
      <c r="Q37" s="16"/>
      <c r="R37" s="16"/>
      <c r="S37" s="16"/>
    </row>
    <row r="38" spans="2:19" x14ac:dyDescent="0.25">
      <c r="B38" s="16"/>
      <c r="C38" s="16"/>
      <c r="D38" s="16"/>
      <c r="E38" s="16"/>
      <c r="F38" s="24"/>
      <c r="G38" s="24"/>
      <c r="H38" s="24"/>
      <c r="I38" s="31">
        <v>2015</v>
      </c>
      <c r="J38" s="24"/>
      <c r="K38" s="63">
        <v>198</v>
      </c>
      <c r="L38" s="16"/>
      <c r="M38" s="16"/>
      <c r="N38" s="16"/>
      <c r="O38" s="16"/>
      <c r="P38" s="16"/>
      <c r="Q38" s="16"/>
      <c r="R38" s="16"/>
      <c r="S38" s="16"/>
    </row>
    <row r="39" spans="2:19" x14ac:dyDescent="0.25">
      <c r="B39" s="16"/>
      <c r="C39" s="16"/>
      <c r="D39" s="16"/>
      <c r="E39" s="16"/>
      <c r="F39" s="24"/>
      <c r="G39" s="24"/>
      <c r="H39" s="24"/>
      <c r="I39" s="31">
        <v>2016</v>
      </c>
      <c r="J39" s="24"/>
      <c r="K39" s="63">
        <v>258</v>
      </c>
      <c r="L39" s="16"/>
      <c r="M39" s="16"/>
      <c r="N39" s="16"/>
      <c r="O39" s="16"/>
      <c r="P39" s="16"/>
      <c r="Q39" s="16"/>
      <c r="R39" s="16"/>
      <c r="S39" s="16"/>
    </row>
    <row r="40" spans="2:19" x14ac:dyDescent="0.25">
      <c r="B40" s="16"/>
      <c r="C40" s="16"/>
      <c r="D40" s="16"/>
      <c r="E40" s="16"/>
      <c r="F40" s="24"/>
      <c r="G40" s="24"/>
      <c r="H40" s="24"/>
      <c r="I40" s="31">
        <v>2017</v>
      </c>
      <c r="J40" s="24"/>
      <c r="K40" s="63">
        <v>247</v>
      </c>
      <c r="L40" s="16"/>
      <c r="M40" s="16"/>
      <c r="N40" s="16"/>
      <c r="O40" s="16"/>
      <c r="P40" s="16"/>
      <c r="Q40" s="16"/>
      <c r="R40" s="16"/>
      <c r="S40" s="16"/>
    </row>
    <row r="41" spans="2:19" ht="15.75" thickBot="1" x14ac:dyDescent="0.3">
      <c r="B41" s="16"/>
      <c r="C41" s="16"/>
      <c r="D41" s="16"/>
      <c r="E41" s="16"/>
      <c r="F41" s="24"/>
      <c r="G41" s="24"/>
      <c r="H41" s="24"/>
      <c r="I41" s="36" t="s">
        <v>113</v>
      </c>
      <c r="J41" s="4"/>
      <c r="K41" s="64">
        <f>K28</f>
        <v>241</v>
      </c>
      <c r="L41" s="16"/>
      <c r="M41" s="16"/>
      <c r="N41" s="16"/>
      <c r="O41" s="16"/>
      <c r="P41" s="16"/>
      <c r="Q41" s="16"/>
      <c r="R41" s="16"/>
      <c r="S41" s="16"/>
    </row>
    <row r="42" spans="2:19" x14ac:dyDescent="0.25">
      <c r="B42" s="16"/>
      <c r="C42" s="16"/>
      <c r="D42" s="16"/>
      <c r="E42" s="16"/>
      <c r="F42" s="24"/>
      <c r="G42" s="24"/>
      <c r="H42" s="24"/>
      <c r="I42" s="12" t="s">
        <v>1</v>
      </c>
      <c r="J42" s="12"/>
      <c r="K42" s="7">
        <f>SUM(K32:K41)</f>
        <v>1549</v>
      </c>
      <c r="L42" s="16"/>
      <c r="M42" s="16"/>
      <c r="N42" s="16"/>
      <c r="O42" s="16"/>
      <c r="P42" s="16"/>
      <c r="Q42" s="16"/>
      <c r="R42" s="16"/>
      <c r="S42" s="16"/>
    </row>
    <row r="43" spans="2:19" x14ac:dyDescent="0.25">
      <c r="B43" s="16"/>
      <c r="C43" s="16"/>
      <c r="D43" s="16"/>
      <c r="E43" s="16"/>
      <c r="F43" s="24"/>
      <c r="G43" s="24"/>
      <c r="H43" s="24"/>
      <c r="I43" s="65" t="s">
        <v>114</v>
      </c>
      <c r="J43" s="66"/>
      <c r="K43" s="16"/>
      <c r="L43" s="16"/>
      <c r="M43" s="65" t="s">
        <v>114</v>
      </c>
      <c r="N43" s="16"/>
      <c r="O43" s="16"/>
      <c r="P43" s="16"/>
      <c r="Q43" s="16"/>
      <c r="R43" s="16"/>
      <c r="S43" s="16"/>
    </row>
    <row r="44" spans="2:19" ht="37.5" customHeight="1" x14ac:dyDescent="0.25">
      <c r="B44" s="118" t="s">
        <v>115</v>
      </c>
      <c r="C44" s="118"/>
      <c r="D44" s="118"/>
      <c r="E44" s="118"/>
      <c r="F44" s="118"/>
      <c r="G44" s="118"/>
      <c r="H44" s="118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2:19" ht="24.75" customHeight="1" x14ac:dyDescent="0.25">
      <c r="B45" s="120" t="s">
        <v>28</v>
      </c>
      <c r="C45" s="120"/>
      <c r="D45" s="26" t="s">
        <v>63</v>
      </c>
      <c r="E45" s="26"/>
      <c r="F45" s="1" t="s">
        <v>60</v>
      </c>
      <c r="G45" s="1"/>
      <c r="H45" s="1" t="s">
        <v>1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2:19" x14ac:dyDescent="0.25">
      <c r="B46" s="27" t="s">
        <v>65</v>
      </c>
      <c r="C46" s="67"/>
      <c r="D46" s="28">
        <v>369</v>
      </c>
      <c r="E46" s="67"/>
      <c r="F46" s="28">
        <v>62</v>
      </c>
      <c r="G46" s="28"/>
      <c r="H46" s="29">
        <f t="shared" ref="H46:H71" si="1">D46+F46</f>
        <v>431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2:19" x14ac:dyDescent="0.25">
      <c r="B47" s="27" t="s">
        <v>4</v>
      </c>
      <c r="C47" s="67"/>
      <c r="D47" s="28">
        <v>94</v>
      </c>
      <c r="E47" s="67"/>
      <c r="F47" s="28">
        <v>17</v>
      </c>
      <c r="G47" s="28"/>
      <c r="H47" s="29">
        <f t="shared" si="1"/>
        <v>111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2:19" x14ac:dyDescent="0.25">
      <c r="B48" s="27" t="s">
        <v>38</v>
      </c>
      <c r="C48" s="67"/>
      <c r="D48" s="28">
        <v>56</v>
      </c>
      <c r="E48" s="67"/>
      <c r="F48" s="28">
        <v>14</v>
      </c>
      <c r="G48" s="28"/>
      <c r="H48" s="29">
        <f t="shared" si="1"/>
        <v>70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2:19" x14ac:dyDescent="0.25">
      <c r="B49" s="68" t="s">
        <v>34</v>
      </c>
      <c r="C49" s="16"/>
      <c r="D49" s="24">
        <v>37</v>
      </c>
      <c r="E49" s="16"/>
      <c r="F49" s="24">
        <v>14</v>
      </c>
      <c r="G49" s="24"/>
      <c r="H49" s="31">
        <f t="shared" si="1"/>
        <v>51</v>
      </c>
      <c r="I49" s="16"/>
      <c r="J49" s="16"/>
      <c r="L49" s="35"/>
      <c r="M49" s="35"/>
      <c r="N49" s="35"/>
      <c r="O49" s="35"/>
      <c r="P49" s="35"/>
      <c r="Q49" s="35"/>
      <c r="R49" s="16"/>
      <c r="S49" s="16"/>
    </row>
    <row r="50" spans="2:19" x14ac:dyDescent="0.25">
      <c r="B50" s="27" t="s">
        <v>35</v>
      </c>
      <c r="C50" s="67"/>
      <c r="D50" s="28">
        <v>47</v>
      </c>
      <c r="E50" s="67"/>
      <c r="F50" s="28">
        <v>13</v>
      </c>
      <c r="G50" s="28"/>
      <c r="H50" s="29">
        <f t="shared" si="1"/>
        <v>60</v>
      </c>
      <c r="I50" s="16"/>
      <c r="J50" s="16"/>
      <c r="R50" s="16"/>
      <c r="S50" s="16"/>
    </row>
    <row r="51" spans="2:19" x14ac:dyDescent="0.25">
      <c r="B51" s="68" t="s">
        <v>33</v>
      </c>
      <c r="C51" s="16"/>
      <c r="D51" s="24">
        <v>46</v>
      </c>
      <c r="E51" s="16"/>
      <c r="F51" s="24">
        <v>12</v>
      </c>
      <c r="G51" s="24"/>
      <c r="H51" s="31">
        <f t="shared" si="1"/>
        <v>58</v>
      </c>
      <c r="I51" s="16"/>
      <c r="J51" s="16"/>
      <c r="K51" s="133" t="s">
        <v>116</v>
      </c>
      <c r="L51" s="133"/>
      <c r="M51" s="133"/>
      <c r="N51" s="133"/>
      <c r="O51" s="133"/>
      <c r="P51" s="133"/>
      <c r="Q51" s="133"/>
      <c r="R51" s="16"/>
      <c r="S51" s="16"/>
    </row>
    <row r="52" spans="2:19" x14ac:dyDescent="0.25">
      <c r="B52" s="68" t="s">
        <v>40</v>
      </c>
      <c r="C52" s="16"/>
      <c r="D52" s="24">
        <v>30</v>
      </c>
      <c r="E52" s="16"/>
      <c r="F52" s="24">
        <v>11</v>
      </c>
      <c r="G52" s="24"/>
      <c r="H52" s="31">
        <f t="shared" si="1"/>
        <v>41</v>
      </c>
      <c r="I52" s="16"/>
      <c r="J52" s="16"/>
      <c r="K52" s="133"/>
      <c r="L52" s="133"/>
      <c r="M52" s="133"/>
      <c r="N52" s="133"/>
      <c r="O52" s="133"/>
      <c r="P52" s="133"/>
      <c r="Q52" s="133"/>
      <c r="R52" s="16"/>
      <c r="S52" s="16"/>
    </row>
    <row r="53" spans="2:19" ht="15.75" thickBot="1" x14ac:dyDescent="0.3">
      <c r="B53" s="27" t="s">
        <v>32</v>
      </c>
      <c r="C53" s="67"/>
      <c r="D53" s="28">
        <v>64</v>
      </c>
      <c r="E53" s="67"/>
      <c r="F53" s="28">
        <v>10</v>
      </c>
      <c r="G53" s="28"/>
      <c r="H53" s="29">
        <f t="shared" si="1"/>
        <v>74</v>
      </c>
      <c r="I53" s="16"/>
      <c r="J53" s="16"/>
      <c r="K53" s="125" t="s">
        <v>59</v>
      </c>
      <c r="L53" s="121" t="s">
        <v>64</v>
      </c>
      <c r="M53" s="121"/>
      <c r="N53" s="21"/>
      <c r="O53" s="121">
        <v>2017</v>
      </c>
      <c r="P53" s="121"/>
      <c r="Q53" s="121"/>
      <c r="R53" s="16"/>
      <c r="S53" s="16"/>
    </row>
    <row r="54" spans="2:19" x14ac:dyDescent="0.25">
      <c r="B54" s="68" t="s">
        <v>66</v>
      </c>
      <c r="C54" s="16"/>
      <c r="D54" s="24">
        <v>29</v>
      </c>
      <c r="E54" s="16"/>
      <c r="F54" s="24">
        <v>10</v>
      </c>
      <c r="G54" s="24"/>
      <c r="H54" s="31">
        <f t="shared" si="1"/>
        <v>39</v>
      </c>
      <c r="I54" s="16"/>
      <c r="J54" s="16"/>
      <c r="K54" s="125"/>
      <c r="L54" s="21" t="s">
        <v>26</v>
      </c>
      <c r="M54" s="21" t="s">
        <v>3</v>
      </c>
      <c r="N54" s="21"/>
      <c r="O54" s="21" t="s">
        <v>26</v>
      </c>
      <c r="P54" s="21"/>
      <c r="Q54" s="21" t="s">
        <v>3</v>
      </c>
      <c r="R54" s="16"/>
      <c r="S54" s="16"/>
    </row>
    <row r="55" spans="2:19" x14ac:dyDescent="0.25">
      <c r="B55" s="27" t="s">
        <v>51</v>
      </c>
      <c r="C55" s="67"/>
      <c r="D55" s="28">
        <v>56</v>
      </c>
      <c r="E55" s="67"/>
      <c r="F55" s="28">
        <v>9</v>
      </c>
      <c r="G55" s="28"/>
      <c r="H55" s="29">
        <f t="shared" si="1"/>
        <v>65</v>
      </c>
      <c r="I55" s="16"/>
      <c r="J55" s="16"/>
      <c r="K55" s="69" t="s">
        <v>61</v>
      </c>
      <c r="L55" s="4">
        <v>195</v>
      </c>
      <c r="M55" s="5">
        <f>L55/$L$57</f>
        <v>0.8091286307053942</v>
      </c>
      <c r="N55" s="5"/>
      <c r="O55" s="4">
        <v>209</v>
      </c>
      <c r="P55" s="4"/>
      <c r="Q55" s="5">
        <f>O55/$O$57</f>
        <v>0.84615384615384615</v>
      </c>
      <c r="R55" s="16"/>
      <c r="S55" s="16"/>
    </row>
    <row r="56" spans="2:19" ht="15.75" thickBot="1" x14ac:dyDescent="0.3">
      <c r="B56" s="27" t="s">
        <v>30</v>
      </c>
      <c r="C56" s="67"/>
      <c r="D56" s="28">
        <v>56</v>
      </c>
      <c r="E56" s="67"/>
      <c r="F56" s="28">
        <v>8</v>
      </c>
      <c r="G56" s="28"/>
      <c r="H56" s="29">
        <f t="shared" si="1"/>
        <v>64</v>
      </c>
      <c r="I56" s="16"/>
      <c r="J56" s="16"/>
      <c r="K56" s="69" t="s">
        <v>62</v>
      </c>
      <c r="L56" s="4">
        <v>46</v>
      </c>
      <c r="M56" s="5">
        <f>L56/$L$57</f>
        <v>0.1908713692946058</v>
      </c>
      <c r="N56" s="5"/>
      <c r="O56" s="4">
        <v>38</v>
      </c>
      <c r="P56" s="4"/>
      <c r="Q56" s="5">
        <f>O56/O57</f>
        <v>0.15384615384615385</v>
      </c>
      <c r="R56" s="16"/>
      <c r="S56" s="16"/>
    </row>
    <row r="57" spans="2:19" x14ac:dyDescent="0.25">
      <c r="B57" s="68" t="s">
        <v>46</v>
      </c>
      <c r="C57" s="16"/>
      <c r="D57" s="24">
        <v>15</v>
      </c>
      <c r="E57" s="16"/>
      <c r="F57" s="24">
        <v>8</v>
      </c>
      <c r="G57" s="24"/>
      <c r="H57" s="31">
        <f t="shared" si="1"/>
        <v>23</v>
      </c>
      <c r="I57" s="16"/>
      <c r="J57" s="16"/>
      <c r="K57" s="12" t="s">
        <v>1</v>
      </c>
      <c r="L57" s="12">
        <f>SUM(L55:L56)</f>
        <v>241</v>
      </c>
      <c r="M57" s="6">
        <f>SUM(M55:M56)</f>
        <v>1</v>
      </c>
      <c r="N57" s="6"/>
      <c r="O57" s="12">
        <f>SUM(O55:O56)</f>
        <v>247</v>
      </c>
      <c r="P57" s="12"/>
      <c r="Q57" s="6">
        <f>SUM(Q55:Q56)</f>
        <v>1</v>
      </c>
      <c r="R57" s="16"/>
      <c r="S57" s="16"/>
    </row>
    <row r="58" spans="2:19" x14ac:dyDescent="0.25">
      <c r="B58" s="27" t="s">
        <v>52</v>
      </c>
      <c r="C58" s="67"/>
      <c r="D58" s="28">
        <v>75</v>
      </c>
      <c r="E58" s="67"/>
      <c r="F58" s="28">
        <v>7</v>
      </c>
      <c r="G58" s="28"/>
      <c r="H58" s="29">
        <f t="shared" si="1"/>
        <v>82</v>
      </c>
      <c r="I58" s="16"/>
      <c r="J58" s="16"/>
      <c r="K58" s="65" t="s">
        <v>117</v>
      </c>
      <c r="L58" s="4"/>
      <c r="M58" s="5"/>
      <c r="N58" s="5"/>
      <c r="O58" s="4"/>
      <c r="P58" s="4"/>
      <c r="Q58" s="5"/>
      <c r="R58" s="16"/>
      <c r="S58" s="16"/>
    </row>
    <row r="59" spans="2:19" x14ac:dyDescent="0.25">
      <c r="B59" s="68" t="s">
        <v>31</v>
      </c>
      <c r="C59" s="16"/>
      <c r="D59" s="24">
        <v>39</v>
      </c>
      <c r="E59" s="16"/>
      <c r="F59" s="24">
        <v>7</v>
      </c>
      <c r="G59" s="24"/>
      <c r="H59" s="31">
        <f t="shared" si="1"/>
        <v>46</v>
      </c>
      <c r="I59" s="16"/>
      <c r="J59" s="16"/>
      <c r="P59" s="16"/>
      <c r="Q59" s="16"/>
      <c r="R59" s="16"/>
      <c r="S59" s="16"/>
    </row>
    <row r="60" spans="2:19" x14ac:dyDescent="0.25">
      <c r="B60" s="68" t="s">
        <v>47</v>
      </c>
      <c r="C60" s="16"/>
      <c r="D60" s="24">
        <v>28</v>
      </c>
      <c r="E60" s="16"/>
      <c r="F60" s="24">
        <v>7</v>
      </c>
      <c r="G60" s="24"/>
      <c r="H60" s="31">
        <f t="shared" si="1"/>
        <v>35</v>
      </c>
      <c r="I60" s="16"/>
      <c r="J60" s="16"/>
      <c r="K60" s="16" t="s">
        <v>118</v>
      </c>
      <c r="L60" s="16"/>
      <c r="M60" s="16"/>
      <c r="N60" s="16"/>
      <c r="O60" s="16"/>
      <c r="P60" s="16"/>
      <c r="Q60" s="16"/>
      <c r="R60" s="16"/>
      <c r="S60" s="16"/>
    </row>
    <row r="61" spans="2:19" x14ac:dyDescent="0.25">
      <c r="B61" s="68" t="s">
        <v>39</v>
      </c>
      <c r="C61" s="16"/>
      <c r="D61" s="24">
        <v>49</v>
      </c>
      <c r="E61" s="16"/>
      <c r="F61" s="24">
        <v>6</v>
      </c>
      <c r="G61" s="24"/>
      <c r="H61" s="31">
        <f t="shared" si="1"/>
        <v>55</v>
      </c>
      <c r="I61" s="16"/>
      <c r="J61" s="16"/>
      <c r="K61" s="125" t="s">
        <v>67</v>
      </c>
      <c r="L61" s="125"/>
      <c r="M61" s="134" t="s">
        <v>26</v>
      </c>
      <c r="N61" s="134"/>
      <c r="O61" s="21" t="s">
        <v>3</v>
      </c>
      <c r="P61" s="35"/>
      <c r="Q61" s="35"/>
      <c r="R61" s="35"/>
      <c r="S61" s="16"/>
    </row>
    <row r="62" spans="2:19" x14ac:dyDescent="0.25">
      <c r="B62" s="68" t="s">
        <v>43</v>
      </c>
      <c r="C62" s="16"/>
      <c r="D62" s="24">
        <v>19</v>
      </c>
      <c r="E62" s="16"/>
      <c r="F62" s="24">
        <v>5</v>
      </c>
      <c r="G62" s="24"/>
      <c r="H62" s="31">
        <f t="shared" si="1"/>
        <v>24</v>
      </c>
      <c r="I62" s="16"/>
      <c r="J62" s="16"/>
      <c r="K62" s="69" t="s">
        <v>119</v>
      </c>
      <c r="L62" s="4"/>
      <c r="M62" s="30">
        <v>112</v>
      </c>
      <c r="N62" s="30"/>
      <c r="O62" s="5">
        <f>M62/$M$73</f>
        <v>0.46473029045643155</v>
      </c>
      <c r="P62" s="35"/>
      <c r="Q62" s="35"/>
      <c r="R62" s="35"/>
      <c r="S62" s="16"/>
    </row>
    <row r="63" spans="2:19" x14ac:dyDescent="0.25">
      <c r="B63" s="68" t="s">
        <v>50</v>
      </c>
      <c r="C63" s="16"/>
      <c r="D63" s="24">
        <v>11</v>
      </c>
      <c r="E63" s="16"/>
      <c r="F63" s="24">
        <v>4</v>
      </c>
      <c r="G63" s="24"/>
      <c r="H63" s="31">
        <f t="shared" si="1"/>
        <v>15</v>
      </c>
      <c r="I63" s="16"/>
      <c r="J63" s="16"/>
      <c r="K63" s="69" t="s">
        <v>120</v>
      </c>
      <c r="L63" s="4"/>
      <c r="M63" s="30">
        <v>20</v>
      </c>
      <c r="N63" s="30"/>
      <c r="O63" s="5">
        <f t="shared" ref="O63:O71" si="2">M63/$M$73</f>
        <v>8.2987551867219914E-2</v>
      </c>
      <c r="P63" s="9"/>
      <c r="Q63" s="135"/>
      <c r="R63" s="135"/>
      <c r="S63" s="16"/>
    </row>
    <row r="64" spans="2:19" x14ac:dyDescent="0.25">
      <c r="B64" s="68" t="s">
        <v>36</v>
      </c>
      <c r="C64" s="16"/>
      <c r="D64" s="24">
        <v>34</v>
      </c>
      <c r="E64" s="16"/>
      <c r="F64" s="24">
        <v>3</v>
      </c>
      <c r="G64" s="24"/>
      <c r="H64" s="31">
        <f t="shared" si="1"/>
        <v>37</v>
      </c>
      <c r="I64" s="16"/>
      <c r="J64" s="16"/>
      <c r="K64" s="69" t="s">
        <v>68</v>
      </c>
      <c r="L64" s="4"/>
      <c r="M64" s="30">
        <v>36</v>
      </c>
      <c r="N64" s="30"/>
      <c r="O64" s="5">
        <f t="shared" si="2"/>
        <v>0.14937759336099585</v>
      </c>
      <c r="P64" s="9"/>
      <c r="Q64" s="9"/>
      <c r="R64" s="9"/>
      <c r="S64" s="16"/>
    </row>
    <row r="65" spans="2:19" x14ac:dyDescent="0.25">
      <c r="B65" s="68" t="s">
        <v>42</v>
      </c>
      <c r="C65" s="16"/>
      <c r="D65" s="24">
        <v>33</v>
      </c>
      <c r="E65" s="16"/>
      <c r="F65" s="24">
        <v>3</v>
      </c>
      <c r="G65" s="24"/>
      <c r="H65" s="31">
        <f t="shared" si="1"/>
        <v>36</v>
      </c>
      <c r="I65" s="16"/>
      <c r="J65" s="16"/>
      <c r="K65" s="69" t="s">
        <v>69</v>
      </c>
      <c r="L65" s="4"/>
      <c r="M65" s="30">
        <v>11</v>
      </c>
      <c r="N65" s="30"/>
      <c r="O65" s="5">
        <f t="shared" si="2"/>
        <v>4.5643153526970952E-2</v>
      </c>
      <c r="P65" s="17"/>
      <c r="Q65" s="33"/>
      <c r="R65" s="17"/>
      <c r="S65" s="16"/>
    </row>
    <row r="66" spans="2:19" x14ac:dyDescent="0.25">
      <c r="B66" s="68" t="s">
        <v>44</v>
      </c>
      <c r="C66" s="16"/>
      <c r="D66" s="24">
        <v>32</v>
      </c>
      <c r="E66" s="16"/>
      <c r="F66" s="24">
        <v>3</v>
      </c>
      <c r="G66" s="24"/>
      <c r="H66" s="31">
        <f t="shared" si="1"/>
        <v>35</v>
      </c>
      <c r="I66" s="16"/>
      <c r="J66" s="16"/>
      <c r="K66" s="69" t="s">
        <v>121</v>
      </c>
      <c r="L66" s="4"/>
      <c r="M66" s="30">
        <v>5</v>
      </c>
      <c r="N66" s="30"/>
      <c r="O66" s="5">
        <f t="shared" si="2"/>
        <v>2.0746887966804978E-2</v>
      </c>
      <c r="P66" s="17"/>
      <c r="Q66" s="33"/>
      <c r="R66" s="17"/>
      <c r="S66" s="16"/>
    </row>
    <row r="67" spans="2:19" x14ac:dyDescent="0.25">
      <c r="B67" s="69" t="s">
        <v>45</v>
      </c>
      <c r="C67" s="25"/>
      <c r="D67" s="4">
        <v>4</v>
      </c>
      <c r="E67" s="25"/>
      <c r="F67" s="4">
        <v>3</v>
      </c>
      <c r="G67" s="4"/>
      <c r="H67" s="36">
        <f t="shared" si="1"/>
        <v>7</v>
      </c>
      <c r="I67" s="16"/>
      <c r="J67" s="16"/>
      <c r="K67" s="69" t="s">
        <v>122</v>
      </c>
      <c r="L67" s="4"/>
      <c r="M67" s="30">
        <v>20</v>
      </c>
      <c r="N67" s="30"/>
      <c r="O67" s="5">
        <f t="shared" si="2"/>
        <v>8.2987551867219914E-2</v>
      </c>
      <c r="P67" s="17"/>
      <c r="Q67" s="33"/>
      <c r="R67" s="17"/>
      <c r="S67" s="16"/>
    </row>
    <row r="68" spans="2:19" x14ac:dyDescent="0.25">
      <c r="B68" s="68" t="s">
        <v>37</v>
      </c>
      <c r="C68" s="16"/>
      <c r="D68" s="24">
        <v>9</v>
      </c>
      <c r="E68" s="16"/>
      <c r="F68" s="24">
        <v>2</v>
      </c>
      <c r="G68" s="24"/>
      <c r="H68" s="31">
        <f t="shared" si="1"/>
        <v>11</v>
      </c>
      <c r="I68" s="16"/>
      <c r="J68" s="16"/>
      <c r="K68" s="69" t="s">
        <v>123</v>
      </c>
      <c r="L68" s="4"/>
      <c r="M68" s="30">
        <v>3</v>
      </c>
      <c r="N68" s="30"/>
      <c r="O68" s="5">
        <f>M68/$M$73</f>
        <v>1.2448132780082987E-2</v>
      </c>
      <c r="P68" s="17"/>
      <c r="Q68" s="33"/>
      <c r="R68" s="17"/>
      <c r="S68" s="16"/>
    </row>
    <row r="69" spans="2:19" x14ac:dyDescent="0.25">
      <c r="B69" s="68" t="s">
        <v>29</v>
      </c>
      <c r="C69" s="16"/>
      <c r="D69" s="24">
        <v>38</v>
      </c>
      <c r="E69" s="16"/>
      <c r="F69" s="24">
        <v>1</v>
      </c>
      <c r="G69" s="24"/>
      <c r="H69" s="31">
        <f t="shared" si="1"/>
        <v>39</v>
      </c>
      <c r="I69" s="16"/>
      <c r="J69" s="16"/>
      <c r="K69" s="69" t="s">
        <v>124</v>
      </c>
      <c r="L69" s="4"/>
      <c r="M69" s="30">
        <v>1</v>
      </c>
      <c r="N69" s="30"/>
      <c r="O69" s="5">
        <f>M69/$M$73</f>
        <v>4.1493775933609959E-3</v>
      </c>
      <c r="P69" s="17"/>
      <c r="Q69" s="33"/>
      <c r="R69" s="17"/>
      <c r="S69" s="16"/>
    </row>
    <row r="70" spans="2:19" x14ac:dyDescent="0.25">
      <c r="B70" s="68" t="s">
        <v>41</v>
      </c>
      <c r="C70" s="16"/>
      <c r="D70" s="24">
        <v>22</v>
      </c>
      <c r="E70" s="16"/>
      <c r="F70" s="24">
        <v>1</v>
      </c>
      <c r="G70" s="24"/>
      <c r="H70" s="31">
        <f t="shared" si="1"/>
        <v>23</v>
      </c>
      <c r="I70" s="59"/>
      <c r="J70" s="16"/>
      <c r="K70" s="69" t="s">
        <v>125</v>
      </c>
      <c r="L70" s="4"/>
      <c r="M70" s="30">
        <v>12</v>
      </c>
      <c r="N70" s="30"/>
      <c r="O70" s="5">
        <f t="shared" si="2"/>
        <v>4.9792531120331947E-2</v>
      </c>
      <c r="P70" s="17"/>
      <c r="Q70" s="33"/>
      <c r="R70" s="17"/>
      <c r="S70" s="16"/>
    </row>
    <row r="71" spans="2:19" ht="15.75" thickBot="1" x14ac:dyDescent="0.3">
      <c r="B71" s="68" t="s">
        <v>5</v>
      </c>
      <c r="C71" s="16"/>
      <c r="D71" s="24">
        <v>16</v>
      </c>
      <c r="E71" s="16"/>
      <c r="F71" s="24">
        <v>1</v>
      </c>
      <c r="G71" s="24"/>
      <c r="H71" s="31">
        <f t="shared" si="1"/>
        <v>17</v>
      </c>
      <c r="I71" s="70"/>
      <c r="J71" s="16"/>
      <c r="K71" s="69" t="s">
        <v>126</v>
      </c>
      <c r="L71" s="4"/>
      <c r="M71" s="30">
        <v>18</v>
      </c>
      <c r="N71" s="30"/>
      <c r="O71" s="5">
        <f t="shared" si="2"/>
        <v>7.4688796680497924E-2</v>
      </c>
      <c r="S71" s="16"/>
    </row>
    <row r="72" spans="2:19" ht="15.75" thickBot="1" x14ac:dyDescent="0.3">
      <c r="B72" s="12" t="s">
        <v>1</v>
      </c>
      <c r="C72" s="12"/>
      <c r="D72" s="71">
        <f>SUM(D46:D71)</f>
        <v>1308</v>
      </c>
      <c r="E72" s="72">
        <f>SUM(E46:E71)</f>
        <v>0</v>
      </c>
      <c r="F72" s="71">
        <f>SUM(F46:F71)</f>
        <v>241</v>
      </c>
      <c r="G72" s="71"/>
      <c r="H72" s="71">
        <f>SUM(H46:H71)</f>
        <v>1549</v>
      </c>
      <c r="I72" s="59"/>
      <c r="J72" s="16"/>
      <c r="K72" s="69" t="s">
        <v>25</v>
      </c>
      <c r="L72" s="4"/>
      <c r="M72" s="30">
        <v>3</v>
      </c>
      <c r="N72" s="30"/>
      <c r="O72" s="5">
        <f>M72/$M$73</f>
        <v>1.2448132780082987E-2</v>
      </c>
      <c r="S72" s="16"/>
    </row>
    <row r="73" spans="2:19" x14ac:dyDescent="0.25">
      <c r="B73" s="65" t="s">
        <v>114</v>
      </c>
      <c r="C73" s="16"/>
      <c r="D73" s="16"/>
      <c r="E73" s="16"/>
      <c r="F73" s="24"/>
      <c r="G73" s="24"/>
      <c r="H73" s="24"/>
      <c r="I73" s="35"/>
      <c r="J73" s="34"/>
      <c r="K73" s="12" t="s">
        <v>1</v>
      </c>
      <c r="L73" s="12"/>
      <c r="M73" s="71">
        <f>SUM(M62:M72)</f>
        <v>241</v>
      </c>
      <c r="N73" s="71"/>
      <c r="O73" s="73">
        <f>SUM(O62:O72)</f>
        <v>1</v>
      </c>
      <c r="S73" s="16"/>
    </row>
    <row r="74" spans="2:19" ht="13.5" customHeight="1" x14ac:dyDescent="0.25">
      <c r="G74" s="74"/>
      <c r="H74" s="75"/>
      <c r="I74" s="18"/>
      <c r="J74" s="17"/>
      <c r="S74" s="16"/>
    </row>
    <row r="75" spans="2:19" ht="6" customHeight="1" x14ac:dyDescent="0.25">
      <c r="B75" s="16"/>
      <c r="C75" s="16"/>
      <c r="D75" s="16"/>
      <c r="E75" s="16"/>
      <c r="F75" s="24"/>
      <c r="G75" s="24"/>
      <c r="H75" s="24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2:19" x14ac:dyDescent="0.25">
      <c r="B76" s="76" t="s">
        <v>127</v>
      </c>
      <c r="C76" s="76"/>
      <c r="D76" s="76"/>
      <c r="E76" s="76"/>
      <c r="F76" s="77"/>
      <c r="G76" s="77"/>
      <c r="H76" s="77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2:19" ht="21" customHeight="1" x14ac:dyDescent="0.25">
      <c r="B77" s="118" t="s">
        <v>128</v>
      </c>
      <c r="C77" s="118"/>
      <c r="D77" s="118"/>
      <c r="E77" s="34"/>
      <c r="F77" s="37"/>
      <c r="G77" s="37"/>
      <c r="H77" s="37"/>
      <c r="I77" s="35"/>
      <c r="J77" s="35"/>
      <c r="K77" s="16"/>
      <c r="L77" s="16"/>
      <c r="M77" s="118" t="s">
        <v>129</v>
      </c>
      <c r="N77" s="118"/>
      <c r="O77" s="118"/>
      <c r="P77" s="118"/>
      <c r="Q77" s="118"/>
      <c r="R77" s="118"/>
      <c r="S77" s="16"/>
    </row>
    <row r="78" spans="2:19" ht="15" customHeight="1" x14ac:dyDescent="0.25">
      <c r="B78" s="118"/>
      <c r="C78" s="118"/>
      <c r="D78" s="118"/>
      <c r="E78" s="34"/>
      <c r="F78" s="37"/>
      <c r="G78" s="37"/>
      <c r="H78" s="37"/>
      <c r="I78" s="35"/>
      <c r="J78" s="35"/>
      <c r="K78" s="16"/>
      <c r="L78" s="16"/>
      <c r="M78" s="118"/>
      <c r="N78" s="118"/>
      <c r="O78" s="118"/>
      <c r="P78" s="118"/>
      <c r="Q78" s="118"/>
      <c r="R78" s="118"/>
      <c r="S78" s="16"/>
    </row>
    <row r="79" spans="2:19" ht="15" customHeight="1" x14ac:dyDescent="0.25">
      <c r="B79" s="78" t="s">
        <v>2</v>
      </c>
      <c r="C79" s="1" t="s">
        <v>26</v>
      </c>
      <c r="D79" s="1" t="s">
        <v>3</v>
      </c>
      <c r="E79" s="10"/>
      <c r="F79" s="24"/>
      <c r="G79" s="24"/>
      <c r="H79" s="22" t="s">
        <v>70</v>
      </c>
      <c r="I79" s="16"/>
      <c r="J79" s="16"/>
      <c r="K79" s="16"/>
      <c r="L79" s="16"/>
      <c r="M79" s="78" t="s">
        <v>71</v>
      </c>
      <c r="N79" s="79"/>
      <c r="O79" s="126" t="s">
        <v>26</v>
      </c>
      <c r="P79" s="126"/>
      <c r="Q79" s="126" t="s">
        <v>3</v>
      </c>
      <c r="R79" s="126"/>
      <c r="S79" s="16"/>
    </row>
    <row r="80" spans="2:19" x14ac:dyDescent="0.25">
      <c r="B80" s="22" t="s">
        <v>6</v>
      </c>
      <c r="C80" s="24">
        <v>0</v>
      </c>
      <c r="D80" s="80">
        <f t="shared" ref="D80:D86" si="3">C80/$C$87</f>
        <v>0</v>
      </c>
      <c r="E80" s="56"/>
      <c r="F80" s="24"/>
      <c r="G80" s="24"/>
      <c r="H80" s="81">
        <f>SUM(D80:D83)</f>
        <v>3.7344398340248962E-2</v>
      </c>
      <c r="I80" s="16"/>
      <c r="J80" s="16"/>
      <c r="K80" s="16"/>
      <c r="L80" s="16"/>
      <c r="M80" s="68" t="s">
        <v>20</v>
      </c>
      <c r="N80" s="16"/>
      <c r="O80" s="122">
        <v>8</v>
      </c>
      <c r="P80" s="122"/>
      <c r="Q80" s="123">
        <f>O80/$O$82</f>
        <v>3.3195020746887967E-2</v>
      </c>
      <c r="R80" s="123"/>
      <c r="S80" s="16"/>
    </row>
    <row r="81" spans="2:19" ht="15.75" thickBot="1" x14ac:dyDescent="0.3">
      <c r="B81" s="22" t="s">
        <v>7</v>
      </c>
      <c r="C81" s="24">
        <v>1</v>
      </c>
      <c r="D81" s="80">
        <f>C81/$C$87</f>
        <v>4.1493775933609959E-3</v>
      </c>
      <c r="E81" s="56"/>
      <c r="F81" s="24"/>
      <c r="G81" s="24"/>
      <c r="H81" s="22"/>
      <c r="I81" s="16"/>
      <c r="J81" s="16"/>
      <c r="K81" s="16"/>
      <c r="L81" s="16"/>
      <c r="M81" s="68" t="s">
        <v>21</v>
      </c>
      <c r="N81" s="16"/>
      <c r="O81" s="122">
        <v>233</v>
      </c>
      <c r="P81" s="122"/>
      <c r="Q81" s="123">
        <f>O81/$O$82</f>
        <v>0.96680497925311204</v>
      </c>
      <c r="R81" s="123"/>
      <c r="S81" s="16"/>
    </row>
    <row r="82" spans="2:19" x14ac:dyDescent="0.25">
      <c r="B82" s="22" t="s">
        <v>130</v>
      </c>
      <c r="C82" s="24">
        <v>1</v>
      </c>
      <c r="D82" s="80">
        <f t="shared" si="3"/>
        <v>4.1493775933609959E-3</v>
      </c>
      <c r="E82" s="56"/>
      <c r="F82" s="24"/>
      <c r="G82" s="24"/>
      <c r="H82" s="22" t="s">
        <v>72</v>
      </c>
      <c r="I82" s="16"/>
      <c r="J82" s="16"/>
      <c r="K82" s="16"/>
      <c r="L82" s="16"/>
      <c r="M82" s="12" t="s">
        <v>1</v>
      </c>
      <c r="N82" s="82"/>
      <c r="O82" s="136">
        <f>SUM(O80:P81)</f>
        <v>241</v>
      </c>
      <c r="P82" s="136"/>
      <c r="Q82" s="137">
        <f>SUM(Q80:R81)</f>
        <v>1</v>
      </c>
      <c r="R82" s="137"/>
      <c r="S82" s="16"/>
    </row>
    <row r="83" spans="2:19" x14ac:dyDescent="0.25">
      <c r="B83" s="22" t="s">
        <v>99</v>
      </c>
      <c r="C83" s="24">
        <v>7</v>
      </c>
      <c r="D83" s="80">
        <f t="shared" si="3"/>
        <v>2.9045643153526972E-2</v>
      </c>
      <c r="E83" s="56"/>
      <c r="F83" s="24"/>
      <c r="G83" s="24"/>
      <c r="H83" s="81">
        <f>SUM(D84:D85)</f>
        <v>0.93775933609958506</v>
      </c>
      <c r="I83" s="16"/>
      <c r="J83" s="16"/>
      <c r="K83" s="16"/>
      <c r="L83" s="16"/>
      <c r="S83" s="16"/>
    </row>
    <row r="84" spans="2:19" x14ac:dyDescent="0.25">
      <c r="B84" s="22" t="s">
        <v>100</v>
      </c>
      <c r="C84" s="24">
        <v>103</v>
      </c>
      <c r="D84" s="80">
        <f t="shared" si="3"/>
        <v>0.42738589211618255</v>
      </c>
      <c r="E84" s="56"/>
      <c r="F84" s="24"/>
      <c r="G84" s="24"/>
      <c r="H84" s="22"/>
      <c r="I84" s="16"/>
      <c r="J84" s="16"/>
      <c r="K84" s="16"/>
      <c r="L84" s="16"/>
      <c r="M84" s="16" t="s">
        <v>131</v>
      </c>
      <c r="N84" s="35"/>
      <c r="O84" s="35"/>
      <c r="P84" s="16"/>
      <c r="Q84" s="16"/>
      <c r="R84" s="16"/>
      <c r="S84" s="16"/>
    </row>
    <row r="85" spans="2:19" x14ac:dyDescent="0.25">
      <c r="B85" s="22" t="s">
        <v>101</v>
      </c>
      <c r="C85" s="24">
        <v>123</v>
      </c>
      <c r="D85" s="80">
        <f>C85/$C$87</f>
        <v>0.51037344398340245</v>
      </c>
      <c r="E85" s="56"/>
      <c r="F85" s="24"/>
      <c r="G85" s="24"/>
      <c r="H85" s="22"/>
      <c r="I85" s="16"/>
      <c r="J85" s="16"/>
      <c r="K85" s="16"/>
      <c r="L85" s="16"/>
      <c r="M85" s="78" t="s">
        <v>75</v>
      </c>
      <c r="N85" s="79"/>
      <c r="O85" s="126" t="s">
        <v>26</v>
      </c>
      <c r="P85" s="126"/>
      <c r="Q85" s="126" t="s">
        <v>3</v>
      </c>
      <c r="R85" s="126"/>
      <c r="S85" s="16"/>
    </row>
    <row r="86" spans="2:19" ht="15.75" thickBot="1" x14ac:dyDescent="0.3">
      <c r="B86" s="22" t="s">
        <v>73</v>
      </c>
      <c r="C86" s="24">
        <v>6</v>
      </c>
      <c r="D86" s="80">
        <f t="shared" si="3"/>
        <v>2.4896265560165973E-2</v>
      </c>
      <c r="E86" s="56"/>
      <c r="F86" s="24"/>
      <c r="G86" s="24"/>
      <c r="H86" s="22" t="s">
        <v>74</v>
      </c>
      <c r="I86" s="16"/>
      <c r="J86" s="16"/>
      <c r="K86" s="16"/>
      <c r="L86" s="16"/>
      <c r="M86" s="68" t="s">
        <v>76</v>
      </c>
      <c r="N86" s="16"/>
      <c r="O86" s="122">
        <v>35</v>
      </c>
      <c r="P86" s="122"/>
      <c r="Q86" s="123">
        <f>O86/$O$89</f>
        <v>0.14522821576763487</v>
      </c>
      <c r="R86" s="123"/>
      <c r="S86" s="16"/>
    </row>
    <row r="87" spans="2:19" x14ac:dyDescent="0.25">
      <c r="B87" s="12" t="s">
        <v>1</v>
      </c>
      <c r="C87" s="12">
        <f>SUM(C80:C86)</f>
        <v>241</v>
      </c>
      <c r="D87" s="83">
        <f>SUM(D80:D86)</f>
        <v>0.99999999999999989</v>
      </c>
      <c r="E87" s="84"/>
      <c r="F87" s="24"/>
      <c r="G87" s="24"/>
      <c r="H87" s="81">
        <f>SUM(D86)</f>
        <v>2.4896265560165973E-2</v>
      </c>
      <c r="I87" s="16"/>
      <c r="J87" s="16"/>
      <c r="K87" s="16"/>
      <c r="L87" s="16"/>
      <c r="M87" s="68" t="s">
        <v>77</v>
      </c>
      <c r="N87" s="16"/>
      <c r="O87" s="122">
        <v>164</v>
      </c>
      <c r="P87" s="122"/>
      <c r="Q87" s="123">
        <f>O87/$O$89</f>
        <v>0.68049792531120334</v>
      </c>
      <c r="R87" s="123"/>
      <c r="S87" s="16"/>
    </row>
    <row r="88" spans="2:19" ht="15.75" thickBot="1" x14ac:dyDescent="0.3">
      <c r="B88" s="16"/>
      <c r="C88" s="16"/>
      <c r="D88" s="16"/>
      <c r="E88" s="16"/>
      <c r="F88" s="24"/>
      <c r="G88" s="24"/>
      <c r="H88" s="24"/>
      <c r="I88" s="16"/>
      <c r="J88" s="16"/>
      <c r="K88" s="16"/>
      <c r="L88" s="16"/>
      <c r="M88" s="68" t="s">
        <v>78</v>
      </c>
      <c r="N88" s="16"/>
      <c r="O88" s="138">
        <v>42</v>
      </c>
      <c r="P88" s="138"/>
      <c r="Q88" s="139">
        <f>O88/$O$89</f>
        <v>0.17427385892116182</v>
      </c>
      <c r="R88" s="139"/>
      <c r="S88" s="16"/>
    </row>
    <row r="89" spans="2:19" ht="15" customHeight="1" x14ac:dyDescent="0.25">
      <c r="B89" s="118" t="s">
        <v>132</v>
      </c>
      <c r="C89" s="118"/>
      <c r="D89" s="118"/>
      <c r="E89" s="118"/>
      <c r="F89" s="118"/>
      <c r="G89" s="118"/>
      <c r="H89" s="118"/>
      <c r="I89" s="16"/>
      <c r="J89" s="16"/>
      <c r="K89" s="16"/>
      <c r="L89" s="16"/>
      <c r="M89" s="12" t="s">
        <v>1</v>
      </c>
      <c r="N89" s="82"/>
      <c r="O89" s="136">
        <f>SUM(O86:P88)</f>
        <v>241</v>
      </c>
      <c r="P89" s="136"/>
      <c r="Q89" s="137">
        <f>SUM(Q86:R88)</f>
        <v>1</v>
      </c>
      <c r="R89" s="137"/>
      <c r="S89" s="16"/>
    </row>
    <row r="90" spans="2:19" x14ac:dyDescent="0.25">
      <c r="B90" s="118"/>
      <c r="C90" s="118"/>
      <c r="D90" s="118"/>
      <c r="E90" s="118"/>
      <c r="F90" s="118"/>
      <c r="G90" s="118"/>
      <c r="H90" s="118"/>
      <c r="I90" s="16"/>
      <c r="J90" s="16"/>
      <c r="K90" s="16"/>
      <c r="L90" s="16"/>
      <c r="S90" s="16"/>
    </row>
    <row r="91" spans="2:19" x14ac:dyDescent="0.25">
      <c r="B91" s="120" t="s">
        <v>79</v>
      </c>
      <c r="C91" s="120"/>
      <c r="D91" s="120"/>
      <c r="E91" s="1"/>
      <c r="F91" s="1" t="s">
        <v>26</v>
      </c>
      <c r="G91" s="120" t="s">
        <v>3</v>
      </c>
      <c r="H91" s="120"/>
      <c r="I91" s="140"/>
      <c r="J91" s="140"/>
      <c r="K91" s="140"/>
      <c r="L91" s="16"/>
      <c r="M91" s="85"/>
      <c r="N91" s="16"/>
      <c r="O91" s="16"/>
      <c r="P91" s="16"/>
      <c r="Q91" s="16"/>
      <c r="R91" s="16"/>
      <c r="S91" s="16"/>
    </row>
    <row r="92" spans="2:19" x14ac:dyDescent="0.25">
      <c r="B92" s="86" t="s">
        <v>80</v>
      </c>
      <c r="C92" s="38"/>
      <c r="D92" s="38"/>
      <c r="E92" s="38"/>
      <c r="F92" s="39">
        <v>30</v>
      </c>
      <c r="G92" s="87"/>
      <c r="H92" s="88">
        <f t="shared" ref="H92:H115" si="4">F92/$F$116</f>
        <v>0.12448132780082988</v>
      </c>
      <c r="I92" s="59"/>
      <c r="J92" s="59"/>
      <c r="K92" s="59"/>
      <c r="L92" s="16"/>
      <c r="M92" s="16"/>
      <c r="N92" s="16"/>
      <c r="O92" s="16"/>
      <c r="P92" s="16"/>
      <c r="Q92" s="16"/>
      <c r="R92" s="16"/>
      <c r="S92" s="16"/>
    </row>
    <row r="93" spans="2:19" x14ac:dyDescent="0.25">
      <c r="B93" s="86" t="s">
        <v>9</v>
      </c>
      <c r="C93" s="38"/>
      <c r="D93" s="38"/>
      <c r="E93" s="38"/>
      <c r="F93" s="39">
        <v>78</v>
      </c>
      <c r="G93" s="87"/>
      <c r="H93" s="88">
        <f t="shared" si="4"/>
        <v>0.32365145228215769</v>
      </c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2:19" ht="15" customHeight="1" x14ac:dyDescent="0.25">
      <c r="B94" s="86" t="s">
        <v>81</v>
      </c>
      <c r="C94" s="38"/>
      <c r="D94" s="38"/>
      <c r="E94" s="38"/>
      <c r="F94" s="39">
        <v>0</v>
      </c>
      <c r="G94" s="87"/>
      <c r="H94" s="88">
        <f t="shared" si="4"/>
        <v>0</v>
      </c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2:19" ht="15" customHeight="1" x14ac:dyDescent="0.25">
      <c r="B95" s="86" t="s">
        <v>82</v>
      </c>
      <c r="C95" s="38"/>
      <c r="D95" s="38"/>
      <c r="E95" s="38"/>
      <c r="F95" s="39">
        <v>7</v>
      </c>
      <c r="G95" s="87"/>
      <c r="H95" s="88">
        <f t="shared" si="4"/>
        <v>2.9045643153526972E-2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2:19" x14ac:dyDescent="0.25">
      <c r="B96" s="89" t="s">
        <v>83</v>
      </c>
      <c r="C96" s="40"/>
      <c r="D96" s="40"/>
      <c r="E96" s="40"/>
      <c r="F96" s="41">
        <v>2</v>
      </c>
      <c r="G96" s="90"/>
      <c r="H96" s="91">
        <f t="shared" si="4"/>
        <v>8.2987551867219917E-3</v>
      </c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2:19" x14ac:dyDescent="0.25">
      <c r="B97" s="89" t="s">
        <v>10</v>
      </c>
      <c r="C97" s="40"/>
      <c r="D97" s="40"/>
      <c r="E97" s="40"/>
      <c r="F97" s="41">
        <v>82</v>
      </c>
      <c r="G97" s="90"/>
      <c r="H97" s="91">
        <f t="shared" si="4"/>
        <v>0.34024896265560167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2:19" x14ac:dyDescent="0.25">
      <c r="B98" s="92" t="s">
        <v>84</v>
      </c>
      <c r="C98" s="42"/>
      <c r="D98" s="42"/>
      <c r="E98" s="42"/>
      <c r="F98" s="41">
        <v>17</v>
      </c>
      <c r="G98" s="90"/>
      <c r="H98" s="91">
        <f t="shared" si="4"/>
        <v>7.0539419087136929E-2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2:19" ht="15" customHeight="1" x14ac:dyDescent="0.25">
      <c r="B99" s="89" t="s">
        <v>85</v>
      </c>
      <c r="C99" s="40"/>
      <c r="D99" s="40"/>
      <c r="E99" s="40"/>
      <c r="F99" s="41">
        <v>2</v>
      </c>
      <c r="G99" s="90"/>
      <c r="H99" s="91">
        <f t="shared" si="4"/>
        <v>8.2987551867219917E-3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2:19" x14ac:dyDescent="0.25">
      <c r="B100" s="93" t="s">
        <v>86</v>
      </c>
      <c r="C100" s="43"/>
      <c r="D100" s="43"/>
      <c r="E100" s="43"/>
      <c r="F100" s="44">
        <v>2</v>
      </c>
      <c r="G100" s="94"/>
      <c r="H100" s="95">
        <f t="shared" si="4"/>
        <v>8.2987551867219917E-3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2:19" x14ac:dyDescent="0.25">
      <c r="B101" s="93" t="s">
        <v>87</v>
      </c>
      <c r="C101" s="43"/>
      <c r="D101" s="43"/>
      <c r="E101" s="43"/>
      <c r="F101" s="44">
        <v>0</v>
      </c>
      <c r="G101" s="94"/>
      <c r="H101" s="95">
        <f t="shared" si="4"/>
        <v>0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2:19" x14ac:dyDescent="0.25">
      <c r="B102" s="93" t="s">
        <v>88</v>
      </c>
      <c r="C102" s="43"/>
      <c r="D102" s="43"/>
      <c r="E102" s="43"/>
      <c r="F102" s="44">
        <v>2</v>
      </c>
      <c r="G102" s="94"/>
      <c r="H102" s="95">
        <f t="shared" si="4"/>
        <v>8.2987551867219917E-3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2:19" x14ac:dyDescent="0.25">
      <c r="B103" s="93" t="s">
        <v>89</v>
      </c>
      <c r="C103" s="43"/>
      <c r="D103" s="43"/>
      <c r="E103" s="43"/>
      <c r="F103" s="44">
        <v>0</v>
      </c>
      <c r="G103" s="94"/>
      <c r="H103" s="95">
        <f t="shared" si="4"/>
        <v>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2:19" x14ac:dyDescent="0.25">
      <c r="B104" s="93" t="s">
        <v>90</v>
      </c>
      <c r="C104" s="43"/>
      <c r="D104" s="43"/>
      <c r="E104" s="43"/>
      <c r="F104" s="44">
        <v>1</v>
      </c>
      <c r="G104" s="94"/>
      <c r="H104" s="95">
        <f t="shared" si="4"/>
        <v>4.1493775933609959E-3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2:19" x14ac:dyDescent="0.25">
      <c r="B105" s="93" t="s">
        <v>91</v>
      </c>
      <c r="C105" s="43"/>
      <c r="D105" s="43"/>
      <c r="E105" s="43"/>
      <c r="F105" s="44">
        <v>0</v>
      </c>
      <c r="G105" s="94"/>
      <c r="H105" s="95">
        <f t="shared" si="4"/>
        <v>0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2:19" ht="15" customHeight="1" x14ac:dyDescent="0.25">
      <c r="B106" s="93" t="s">
        <v>92</v>
      </c>
      <c r="C106" s="43"/>
      <c r="D106" s="43"/>
      <c r="E106" s="43"/>
      <c r="F106" s="44">
        <v>0</v>
      </c>
      <c r="G106" s="94"/>
      <c r="H106" s="95">
        <f t="shared" si="4"/>
        <v>0</v>
      </c>
      <c r="I106" s="16"/>
      <c r="J106" s="16"/>
      <c r="K106" s="118" t="s">
        <v>133</v>
      </c>
      <c r="L106" s="118"/>
      <c r="M106" s="118"/>
      <c r="N106" s="118"/>
      <c r="O106" s="35"/>
      <c r="P106" s="35"/>
      <c r="Q106" s="16"/>
      <c r="R106" s="16"/>
      <c r="S106" s="16"/>
    </row>
    <row r="107" spans="2:19" x14ac:dyDescent="0.25">
      <c r="B107" s="93" t="s">
        <v>93</v>
      </c>
      <c r="C107" s="43"/>
      <c r="D107" s="43"/>
      <c r="E107" s="43"/>
      <c r="F107" s="44">
        <v>0</v>
      </c>
      <c r="G107" s="94"/>
      <c r="H107" s="95">
        <f t="shared" si="4"/>
        <v>0</v>
      </c>
      <c r="I107" s="16"/>
      <c r="J107" s="16"/>
      <c r="K107" s="118"/>
      <c r="L107" s="118"/>
      <c r="M107" s="118"/>
      <c r="N107" s="118"/>
      <c r="O107" s="35"/>
      <c r="P107" s="35"/>
      <c r="Q107" s="16"/>
      <c r="R107" s="16"/>
      <c r="S107" s="16"/>
    </row>
    <row r="108" spans="2:19" x14ac:dyDescent="0.25">
      <c r="B108" s="93" t="s">
        <v>94</v>
      </c>
      <c r="C108" s="43"/>
      <c r="D108" s="43"/>
      <c r="E108" s="43"/>
      <c r="F108" s="44">
        <v>2</v>
      </c>
      <c r="G108" s="94"/>
      <c r="H108" s="95">
        <f t="shared" si="4"/>
        <v>8.2987551867219917E-3</v>
      </c>
      <c r="I108" s="16"/>
      <c r="J108" s="16"/>
      <c r="K108" s="1" t="s">
        <v>53</v>
      </c>
      <c r="L108" s="1" t="s">
        <v>26</v>
      </c>
      <c r="M108" s="1" t="s">
        <v>3</v>
      </c>
      <c r="N108" s="14"/>
      <c r="O108" s="11"/>
      <c r="P108" s="56">
        <f>N108/$F$116</f>
        <v>0</v>
      </c>
      <c r="Q108" s="16"/>
      <c r="R108" s="16"/>
      <c r="S108" s="16"/>
    </row>
    <row r="109" spans="2:19" x14ac:dyDescent="0.25">
      <c r="B109" s="93" t="s">
        <v>27</v>
      </c>
      <c r="C109" s="43"/>
      <c r="D109" s="43"/>
      <c r="E109" s="43"/>
      <c r="F109" s="44">
        <v>2</v>
      </c>
      <c r="G109" s="94"/>
      <c r="H109" s="95">
        <f t="shared" si="4"/>
        <v>8.2987551867219917E-3</v>
      </c>
      <c r="I109" s="16"/>
      <c r="J109" s="16"/>
      <c r="K109" s="86" t="s">
        <v>56</v>
      </c>
      <c r="L109" s="39">
        <f>SUM(F92:F95)</f>
        <v>115</v>
      </c>
      <c r="M109" s="45">
        <f t="shared" ref="M109:M114" si="5">L109/$L$115</f>
        <v>0.47717842323651455</v>
      </c>
      <c r="N109" s="14"/>
      <c r="O109" s="11"/>
      <c r="P109" s="56">
        <f>N109/$F$116</f>
        <v>0</v>
      </c>
      <c r="Q109" s="16"/>
      <c r="R109" s="16"/>
      <c r="S109" s="16"/>
    </row>
    <row r="110" spans="2:19" ht="15" customHeight="1" x14ac:dyDescent="0.25">
      <c r="B110" s="96" t="s">
        <v>95</v>
      </c>
      <c r="C110" s="46"/>
      <c r="D110" s="46"/>
      <c r="E110" s="46"/>
      <c r="F110" s="47">
        <v>1</v>
      </c>
      <c r="G110" s="97"/>
      <c r="H110" s="98">
        <f t="shared" si="4"/>
        <v>4.1493775933609959E-3</v>
      </c>
      <c r="I110" s="16"/>
      <c r="J110" s="16"/>
      <c r="K110" s="89" t="s">
        <v>96</v>
      </c>
      <c r="L110" s="41">
        <f>SUM(F96:F99)</f>
        <v>103</v>
      </c>
      <c r="M110" s="48">
        <f t="shared" si="5"/>
        <v>0.42738589211618255</v>
      </c>
      <c r="N110" s="14"/>
      <c r="O110" s="11"/>
      <c r="P110" s="56">
        <f>N110/$F$116</f>
        <v>0</v>
      </c>
      <c r="Q110" s="16"/>
      <c r="R110" s="16"/>
      <c r="S110" s="16"/>
    </row>
    <row r="111" spans="2:19" x14ac:dyDescent="0.25">
      <c r="B111" s="96" t="s">
        <v>97</v>
      </c>
      <c r="C111" s="46"/>
      <c r="D111" s="46"/>
      <c r="E111" s="46"/>
      <c r="F111" s="47">
        <v>0</v>
      </c>
      <c r="G111" s="97"/>
      <c r="H111" s="98">
        <f t="shared" si="4"/>
        <v>0</v>
      </c>
      <c r="I111" s="16"/>
      <c r="J111" s="16"/>
      <c r="K111" s="93" t="s">
        <v>55</v>
      </c>
      <c r="L111" s="44">
        <f>SUM(F100:F109)</f>
        <v>9</v>
      </c>
      <c r="M111" s="49">
        <f t="shared" si="5"/>
        <v>3.7344398340248962E-2</v>
      </c>
      <c r="N111" s="99"/>
      <c r="O111" s="59"/>
      <c r="P111" s="59"/>
      <c r="Q111" s="16"/>
      <c r="R111" s="16"/>
      <c r="S111" s="16"/>
    </row>
    <row r="112" spans="2:19" x14ac:dyDescent="0.25">
      <c r="B112" s="96" t="s">
        <v>98</v>
      </c>
      <c r="C112" s="46"/>
      <c r="D112" s="46"/>
      <c r="E112" s="46"/>
      <c r="F112" s="47">
        <v>0</v>
      </c>
      <c r="G112" s="97"/>
      <c r="H112" s="98">
        <f t="shared" si="4"/>
        <v>0</v>
      </c>
      <c r="I112" s="16"/>
      <c r="J112" s="16"/>
      <c r="K112" s="96" t="s">
        <v>54</v>
      </c>
      <c r="L112" s="47">
        <f>SUM(F110:F112)</f>
        <v>1</v>
      </c>
      <c r="M112" s="50">
        <f t="shared" si="5"/>
        <v>4.1493775933609959E-3</v>
      </c>
      <c r="N112" s="99"/>
      <c r="O112" s="59"/>
      <c r="P112" s="59"/>
      <c r="Q112" s="16"/>
      <c r="R112" s="16"/>
      <c r="S112" s="16"/>
    </row>
    <row r="113" spans="2:19" x14ac:dyDescent="0.25">
      <c r="B113" s="100" t="s">
        <v>0</v>
      </c>
      <c r="C113" s="13"/>
      <c r="D113" s="13"/>
      <c r="E113" s="13"/>
      <c r="F113" s="13">
        <v>10</v>
      </c>
      <c r="G113" s="24"/>
      <c r="H113" s="53">
        <f t="shared" si="4"/>
        <v>4.1493775933609957E-2</v>
      </c>
      <c r="I113" s="16"/>
      <c r="J113" s="16"/>
      <c r="K113" s="101" t="s">
        <v>57</v>
      </c>
      <c r="L113" s="102">
        <f>F114</f>
        <v>3</v>
      </c>
      <c r="M113" s="103">
        <f t="shared" si="5"/>
        <v>1.2448132780082987E-2</v>
      </c>
      <c r="N113" s="104"/>
      <c r="O113" s="59"/>
      <c r="P113" s="59"/>
      <c r="Q113" s="16"/>
      <c r="R113" s="16"/>
      <c r="S113" s="16"/>
    </row>
    <row r="114" spans="2:19" ht="15.75" thickBot="1" x14ac:dyDescent="0.3">
      <c r="B114" s="101" t="s">
        <v>57</v>
      </c>
      <c r="C114" s="51"/>
      <c r="D114" s="51"/>
      <c r="E114" s="51"/>
      <c r="F114" s="52">
        <v>3</v>
      </c>
      <c r="G114" s="102"/>
      <c r="H114" s="105">
        <f t="shared" si="4"/>
        <v>1.2448132780082987E-2</v>
      </c>
      <c r="I114" s="16"/>
      <c r="J114" s="16"/>
      <c r="K114" s="2" t="s">
        <v>0</v>
      </c>
      <c r="L114" s="11">
        <f>F113</f>
        <v>10</v>
      </c>
      <c r="M114" s="106">
        <f t="shared" si="5"/>
        <v>4.1493775933609957E-2</v>
      </c>
      <c r="N114" s="16"/>
      <c r="O114" s="16"/>
      <c r="P114" s="16"/>
      <c r="Q114" s="16"/>
      <c r="R114" s="16"/>
      <c r="S114" s="16"/>
    </row>
    <row r="115" spans="2:19" ht="15.75" thickBot="1" x14ac:dyDescent="0.3">
      <c r="B115" s="101" t="s">
        <v>23</v>
      </c>
      <c r="C115" s="51"/>
      <c r="D115" s="51"/>
      <c r="E115" s="51"/>
      <c r="F115" s="52">
        <v>0</v>
      </c>
      <c r="G115" s="102"/>
      <c r="H115" s="105">
        <f t="shared" si="4"/>
        <v>0</v>
      </c>
      <c r="I115" s="16"/>
      <c r="J115" s="16"/>
      <c r="K115" s="12" t="s">
        <v>1</v>
      </c>
      <c r="L115" s="12">
        <f>SUM(L109:L114)</f>
        <v>241</v>
      </c>
      <c r="M115" s="107">
        <f>SUM(M109:M114)</f>
        <v>0.99999999999999989</v>
      </c>
      <c r="N115" s="16"/>
      <c r="O115" s="16"/>
      <c r="P115" s="16"/>
      <c r="Q115" s="16"/>
      <c r="R115" s="16"/>
      <c r="S115" s="16"/>
    </row>
    <row r="116" spans="2:19" x14ac:dyDescent="0.25">
      <c r="B116" s="119" t="s">
        <v>1</v>
      </c>
      <c r="C116" s="119"/>
      <c r="D116" s="119"/>
      <c r="E116" s="12"/>
      <c r="F116" s="12">
        <f>SUM(F92:F115)</f>
        <v>241</v>
      </c>
      <c r="G116" s="108"/>
      <c r="H116" s="6">
        <f>SUM(H92:H115)</f>
        <v>0.99999999999999978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2:19" x14ac:dyDescent="0.25">
      <c r="B117" s="16"/>
      <c r="C117" s="16"/>
      <c r="D117" s="16"/>
      <c r="E117" s="16"/>
      <c r="F117" s="24"/>
      <c r="G117" s="24"/>
      <c r="H117" s="24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2:19" x14ac:dyDescent="0.25">
      <c r="B118" s="76" t="s">
        <v>134</v>
      </c>
      <c r="C118" s="76"/>
      <c r="D118" s="76"/>
      <c r="E118" s="76"/>
      <c r="F118" s="77"/>
      <c r="G118" s="77"/>
      <c r="H118" s="77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</row>
    <row r="119" spans="2:19" ht="24.75" customHeight="1" x14ac:dyDescent="0.25">
      <c r="B119" s="118" t="s">
        <v>135</v>
      </c>
      <c r="C119" s="118"/>
      <c r="D119" s="118"/>
      <c r="E119" s="118"/>
      <c r="F119" s="118"/>
      <c r="G119" s="24"/>
      <c r="H119" s="24"/>
      <c r="I119" s="16"/>
      <c r="J119" s="16"/>
      <c r="K119" s="118" t="s">
        <v>136</v>
      </c>
      <c r="L119" s="118"/>
      <c r="M119" s="118"/>
      <c r="N119" s="35"/>
      <c r="O119" s="35"/>
      <c r="P119" s="16"/>
      <c r="Q119" s="16"/>
      <c r="R119" s="16"/>
      <c r="S119" s="16"/>
    </row>
    <row r="120" spans="2:19" x14ac:dyDescent="0.25">
      <c r="B120" s="118"/>
      <c r="C120" s="118"/>
      <c r="D120" s="118"/>
      <c r="E120" s="118"/>
      <c r="F120" s="118"/>
      <c r="G120" s="24"/>
      <c r="H120" s="24"/>
      <c r="I120" s="16"/>
      <c r="J120" s="16"/>
      <c r="K120" s="118"/>
      <c r="L120" s="118"/>
      <c r="M120" s="118"/>
      <c r="N120" s="35"/>
      <c r="O120" s="35"/>
      <c r="P120" s="16"/>
      <c r="Q120" s="16"/>
      <c r="R120" s="16"/>
      <c r="S120" s="16"/>
    </row>
    <row r="121" spans="2:19" x14ac:dyDescent="0.25">
      <c r="B121" s="78" t="s">
        <v>137</v>
      </c>
      <c r="C121" s="1" t="s">
        <v>26</v>
      </c>
      <c r="D121" s="1" t="s">
        <v>3</v>
      </c>
      <c r="E121" s="16"/>
      <c r="F121" s="24"/>
      <c r="G121" s="24"/>
      <c r="H121" s="24"/>
      <c r="I121" s="16"/>
      <c r="J121" s="16"/>
      <c r="K121" s="1" t="s">
        <v>138</v>
      </c>
      <c r="L121" s="1" t="s">
        <v>26</v>
      </c>
      <c r="M121" s="1" t="s">
        <v>3</v>
      </c>
      <c r="N121" s="16"/>
      <c r="O121" s="24"/>
      <c r="P121" s="16"/>
      <c r="Q121" s="16"/>
      <c r="R121" s="16"/>
      <c r="S121" s="16"/>
    </row>
    <row r="122" spans="2:19" x14ac:dyDescent="0.25">
      <c r="B122" s="22" t="s">
        <v>139</v>
      </c>
      <c r="C122" s="24">
        <v>3</v>
      </c>
      <c r="D122" s="53">
        <f>C122/$C$87</f>
        <v>1.2448132780082987E-2</v>
      </c>
      <c r="E122" s="16"/>
      <c r="F122" s="24"/>
      <c r="G122" s="24"/>
      <c r="H122" s="24"/>
      <c r="I122" s="16"/>
      <c r="J122" s="16"/>
      <c r="K122" s="22" t="s">
        <v>140</v>
      </c>
      <c r="L122" s="24">
        <v>132</v>
      </c>
      <c r="M122" s="53">
        <f>L122/$C$87</f>
        <v>0.5477178423236515</v>
      </c>
      <c r="N122" s="16"/>
      <c r="O122" s="24"/>
      <c r="P122" s="16"/>
      <c r="Q122" s="16"/>
      <c r="R122" s="16"/>
      <c r="S122" s="16"/>
    </row>
    <row r="123" spans="2:19" x14ac:dyDescent="0.25">
      <c r="B123" s="22" t="s">
        <v>100</v>
      </c>
      <c r="C123" s="24">
        <v>70</v>
      </c>
      <c r="D123" s="53">
        <f>C123/$C$87</f>
        <v>0.29045643153526973</v>
      </c>
      <c r="E123" s="16"/>
      <c r="F123" s="24"/>
      <c r="G123" s="24"/>
      <c r="H123" s="24"/>
      <c r="I123" s="16"/>
      <c r="J123" s="16"/>
      <c r="K123" s="22" t="s">
        <v>141</v>
      </c>
      <c r="L123" s="24">
        <v>95</v>
      </c>
      <c r="M123" s="53">
        <f>L123/$C$87</f>
        <v>0.39419087136929459</v>
      </c>
      <c r="N123" s="16"/>
      <c r="O123" s="24"/>
      <c r="P123" s="16"/>
      <c r="Q123" s="16"/>
      <c r="R123" s="16"/>
      <c r="S123" s="16"/>
    </row>
    <row r="124" spans="2:19" x14ac:dyDescent="0.25">
      <c r="B124" s="22" t="s">
        <v>101</v>
      </c>
      <c r="C124" s="24">
        <v>154</v>
      </c>
      <c r="D124" s="53">
        <f>C124/$C$87</f>
        <v>0.63900414937759331</v>
      </c>
      <c r="E124" s="16"/>
      <c r="F124" s="24"/>
      <c r="G124" s="24"/>
      <c r="H124" s="109" t="s">
        <v>102</v>
      </c>
      <c r="I124" s="16"/>
      <c r="J124" s="16"/>
      <c r="K124" s="22" t="s">
        <v>142</v>
      </c>
      <c r="L124" s="24">
        <v>6</v>
      </c>
      <c r="M124" s="53">
        <f>L124/$C$87</f>
        <v>2.4896265560165973E-2</v>
      </c>
      <c r="N124" s="16"/>
      <c r="O124" s="24"/>
      <c r="P124" s="16"/>
      <c r="Q124" s="16"/>
      <c r="R124" s="16"/>
      <c r="S124" s="16"/>
    </row>
    <row r="125" spans="2:19" ht="15.75" thickBot="1" x14ac:dyDescent="0.3">
      <c r="B125" s="22" t="s">
        <v>73</v>
      </c>
      <c r="C125" s="24">
        <v>12</v>
      </c>
      <c r="D125" s="53">
        <f>C125/$C$87</f>
        <v>4.9792531120331947E-2</v>
      </c>
      <c r="E125" s="16"/>
      <c r="F125" s="24"/>
      <c r="G125" s="24"/>
      <c r="H125" s="110">
        <f>SUM(D123:D124)</f>
        <v>0.9294605809128631</v>
      </c>
      <c r="I125" s="16"/>
      <c r="J125" s="16"/>
      <c r="K125" s="22" t="s">
        <v>143</v>
      </c>
      <c r="L125" s="24">
        <v>8</v>
      </c>
      <c r="M125" s="53">
        <f>L125/$C$87</f>
        <v>3.3195020746887967E-2</v>
      </c>
      <c r="N125" s="16"/>
      <c r="O125" s="24"/>
      <c r="P125" s="16"/>
      <c r="Q125" s="16"/>
      <c r="R125" s="16"/>
      <c r="S125" s="16"/>
    </row>
    <row r="126" spans="2:19" ht="15.75" thickBot="1" x14ac:dyDescent="0.3">
      <c r="B126" s="22" t="s">
        <v>25</v>
      </c>
      <c r="C126" s="24">
        <v>2</v>
      </c>
      <c r="D126" s="53">
        <f>C126/$C$87</f>
        <v>8.2987551867219917E-3</v>
      </c>
      <c r="E126" s="16"/>
      <c r="F126" s="24"/>
      <c r="G126" s="24"/>
      <c r="H126" s="24"/>
      <c r="I126" s="16"/>
      <c r="J126" s="16"/>
      <c r="K126" s="12" t="s">
        <v>1</v>
      </c>
      <c r="L126" s="12">
        <f>SUM(L122:L125)</f>
        <v>241</v>
      </c>
      <c r="M126" s="6">
        <f>SUM(M122:M125)</f>
        <v>1</v>
      </c>
      <c r="N126" s="16"/>
      <c r="O126" s="24"/>
      <c r="P126" s="16"/>
      <c r="Q126" s="16"/>
      <c r="R126" s="16"/>
      <c r="S126" s="16"/>
    </row>
    <row r="127" spans="2:19" x14ac:dyDescent="0.25">
      <c r="B127" s="12" t="s">
        <v>1</v>
      </c>
      <c r="C127" s="12">
        <f>SUM(C122:C126)</f>
        <v>241</v>
      </c>
      <c r="D127" s="6">
        <f>SUM(D122:D126)</f>
        <v>1</v>
      </c>
      <c r="E127" s="16"/>
      <c r="F127" s="24"/>
      <c r="G127" s="24"/>
      <c r="H127" s="24"/>
      <c r="I127" s="16"/>
      <c r="J127" s="16"/>
      <c r="N127" s="16"/>
      <c r="O127" s="24"/>
      <c r="P127" s="16"/>
      <c r="Q127" s="16"/>
      <c r="R127" s="16"/>
      <c r="S127" s="16"/>
    </row>
    <row r="128" spans="2:19" ht="15" customHeight="1" x14ac:dyDescent="0.25">
      <c r="K128" s="118" t="s">
        <v>144</v>
      </c>
      <c r="L128" s="118"/>
      <c r="M128" s="118"/>
      <c r="N128" s="118"/>
      <c r="O128" s="118"/>
    </row>
    <row r="129" spans="2:15" ht="15" customHeight="1" x14ac:dyDescent="0.25">
      <c r="B129" s="16" t="s">
        <v>145</v>
      </c>
      <c r="C129" s="16"/>
      <c r="D129" s="16"/>
      <c r="K129" s="118"/>
      <c r="L129" s="118"/>
      <c r="M129" s="118"/>
      <c r="N129" s="118"/>
      <c r="O129" s="118"/>
    </row>
    <row r="130" spans="2:15" ht="15.75" customHeight="1" x14ac:dyDescent="0.25">
      <c r="B130" s="111" t="s">
        <v>8</v>
      </c>
      <c r="C130" s="1" t="s">
        <v>26</v>
      </c>
      <c r="D130" s="120" t="s">
        <v>3</v>
      </c>
      <c r="E130" s="120"/>
      <c r="K130" s="120" t="s">
        <v>103</v>
      </c>
      <c r="L130" s="120"/>
      <c r="M130" s="1" t="s">
        <v>26</v>
      </c>
      <c r="N130" s="1"/>
      <c r="O130" s="1" t="s">
        <v>3</v>
      </c>
    </row>
    <row r="131" spans="2:15" x14ac:dyDescent="0.25">
      <c r="B131" s="112" t="s">
        <v>146</v>
      </c>
      <c r="C131" s="55">
        <v>174</v>
      </c>
      <c r="D131" s="117">
        <f>C131/$C$134</f>
        <v>0.72199170124481327</v>
      </c>
      <c r="E131" s="117"/>
      <c r="K131" s="113" t="s">
        <v>104</v>
      </c>
      <c r="L131" s="54"/>
      <c r="M131" s="24">
        <v>107</v>
      </c>
      <c r="N131" s="53"/>
      <c r="O131" s="53">
        <f>M131/$M$137</f>
        <v>0.44398340248962653</v>
      </c>
    </row>
    <row r="132" spans="2:15" x14ac:dyDescent="0.25">
      <c r="B132" s="112" t="s">
        <v>147</v>
      </c>
      <c r="C132" s="55">
        <v>62</v>
      </c>
      <c r="D132" s="117">
        <f>C132/$C$134</f>
        <v>0.25726141078838172</v>
      </c>
      <c r="E132" s="117"/>
      <c r="K132" s="113" t="s">
        <v>148</v>
      </c>
      <c r="L132" s="54"/>
      <c r="M132" s="24">
        <v>30</v>
      </c>
      <c r="N132" s="53"/>
      <c r="O132" s="53">
        <f>M132/$M$137</f>
        <v>0.12448132780082988</v>
      </c>
    </row>
    <row r="133" spans="2:15" ht="15.75" thickBot="1" x14ac:dyDescent="0.3">
      <c r="B133" s="112" t="s">
        <v>25</v>
      </c>
      <c r="C133" s="55">
        <v>5</v>
      </c>
      <c r="D133" s="117">
        <f>C133/$C$134</f>
        <v>2.0746887966804978E-2</v>
      </c>
      <c r="E133" s="117"/>
      <c r="K133" s="113" t="s">
        <v>149</v>
      </c>
      <c r="L133" s="54"/>
      <c r="M133" s="24">
        <v>83</v>
      </c>
      <c r="N133" s="53"/>
      <c r="O133" s="53">
        <f t="shared" ref="O133" si="6">M133/$M$137</f>
        <v>0.34439834024896265</v>
      </c>
    </row>
    <row r="134" spans="2:15" x14ac:dyDescent="0.25">
      <c r="B134" s="114" t="s">
        <v>1</v>
      </c>
      <c r="C134" s="115">
        <f>SUM(C131:C133)</f>
        <v>241</v>
      </c>
      <c r="D134" s="142">
        <f>SUM(D131:E133)</f>
        <v>1</v>
      </c>
      <c r="E134" s="142"/>
      <c r="K134" s="113" t="s">
        <v>150</v>
      </c>
      <c r="L134" s="54"/>
      <c r="M134" s="24">
        <v>9</v>
      </c>
      <c r="N134" s="53"/>
      <c r="O134" s="53">
        <f>M134/$M$137</f>
        <v>3.7344398340248962E-2</v>
      </c>
    </row>
    <row r="135" spans="2:15" x14ac:dyDescent="0.25">
      <c r="B135" s="59"/>
      <c r="C135" s="55"/>
      <c r="D135" s="143"/>
      <c r="E135" s="143"/>
      <c r="K135" s="113" t="s">
        <v>151</v>
      </c>
      <c r="L135" s="54"/>
      <c r="M135" s="24">
        <v>10</v>
      </c>
      <c r="N135" s="53"/>
      <c r="O135" s="53">
        <f>M135/$M$137</f>
        <v>4.1493775933609957E-2</v>
      </c>
    </row>
    <row r="136" spans="2:15" ht="15.75" thickBot="1" x14ac:dyDescent="0.3">
      <c r="B136" s="144" t="s">
        <v>152</v>
      </c>
      <c r="C136" s="144"/>
      <c r="D136" s="144"/>
      <c r="E136" s="144"/>
      <c r="F136" s="144"/>
      <c r="G136" s="144"/>
      <c r="H136" s="144"/>
      <c r="I136" s="144"/>
      <c r="K136" s="113" t="s">
        <v>25</v>
      </c>
      <c r="L136" s="54"/>
      <c r="M136" s="24">
        <v>2</v>
      </c>
      <c r="N136" s="53"/>
      <c r="O136" s="53">
        <f>M136/$M$137</f>
        <v>8.2987551867219917E-3</v>
      </c>
    </row>
    <row r="137" spans="2:15" x14ac:dyDescent="0.25">
      <c r="B137" s="141" t="s">
        <v>153</v>
      </c>
      <c r="C137" s="141"/>
      <c r="D137" s="141"/>
      <c r="E137" s="141"/>
      <c r="F137" s="141"/>
      <c r="G137" s="141"/>
      <c r="H137" s="141"/>
      <c r="I137" s="141"/>
      <c r="K137" s="119" t="s">
        <v>1</v>
      </c>
      <c r="L137" s="119"/>
      <c r="M137" s="115">
        <f>SUM(M131:M136)</f>
        <v>241</v>
      </c>
      <c r="N137" s="6"/>
      <c r="O137" s="6">
        <f>SUM(O131:O136)</f>
        <v>0.99999999999999989</v>
      </c>
    </row>
    <row r="138" spans="2:15" ht="20.25" customHeight="1" x14ac:dyDescent="0.25">
      <c r="B138" s="141"/>
      <c r="C138" s="141"/>
      <c r="D138" s="141"/>
      <c r="E138" s="141"/>
      <c r="F138" s="141"/>
      <c r="G138" s="141"/>
      <c r="H138" s="141"/>
      <c r="I138" s="141"/>
    </row>
    <row r="139" spans="2:15" x14ac:dyDescent="0.25">
      <c r="B139" s="116" t="s">
        <v>154</v>
      </c>
    </row>
    <row r="140" spans="2:15" ht="15" customHeight="1" x14ac:dyDescent="0.25">
      <c r="B140" s="116" t="s">
        <v>155</v>
      </c>
    </row>
  </sheetData>
  <mergeCells count="56">
    <mergeCell ref="B137:I138"/>
    <mergeCell ref="K137:L137"/>
    <mergeCell ref="D131:E131"/>
    <mergeCell ref="D132:E132"/>
    <mergeCell ref="D133:E133"/>
    <mergeCell ref="D134:E134"/>
    <mergeCell ref="D135:E135"/>
    <mergeCell ref="B136:I136"/>
    <mergeCell ref="D130:E130"/>
    <mergeCell ref="K130:L130"/>
    <mergeCell ref="O88:P88"/>
    <mergeCell ref="Q88:R88"/>
    <mergeCell ref="B89:H90"/>
    <mergeCell ref="O89:P89"/>
    <mergeCell ref="Q89:R89"/>
    <mergeCell ref="B91:D91"/>
    <mergeCell ref="G91:H91"/>
    <mergeCell ref="I91:K91"/>
    <mergeCell ref="K106:N107"/>
    <mergeCell ref="B116:D116"/>
    <mergeCell ref="B119:F120"/>
    <mergeCell ref="K119:M120"/>
    <mergeCell ref="K128:O129"/>
    <mergeCell ref="O85:P85"/>
    <mergeCell ref="Q85:R85"/>
    <mergeCell ref="O86:P86"/>
    <mergeCell ref="Q86:R86"/>
    <mergeCell ref="O87:P87"/>
    <mergeCell ref="Q87:R87"/>
    <mergeCell ref="O80:P80"/>
    <mergeCell ref="Q80:R80"/>
    <mergeCell ref="O81:P81"/>
    <mergeCell ref="Q81:R81"/>
    <mergeCell ref="O82:P82"/>
    <mergeCell ref="Q82:R82"/>
    <mergeCell ref="O79:P79"/>
    <mergeCell ref="Q79:R79"/>
    <mergeCell ref="I30:K30"/>
    <mergeCell ref="J31:K31"/>
    <mergeCell ref="B44:H44"/>
    <mergeCell ref="B45:C45"/>
    <mergeCell ref="K51:Q52"/>
    <mergeCell ref="K53:K54"/>
    <mergeCell ref="L53:M53"/>
    <mergeCell ref="O53:Q53"/>
    <mergeCell ref="K61:L61"/>
    <mergeCell ref="M61:N61"/>
    <mergeCell ref="Q63:R63"/>
    <mergeCell ref="B77:D78"/>
    <mergeCell ref="M77:R78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2018-11-16T20:30:11Z</dcterms:modified>
</cp:coreProperties>
</file>