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J\BOLETINES 2011 - 2018\2018\BE Octubre 2018\II. Atención de la Violencia\a) Casos de VMFS, según grupo de edad\"/>
    </mc:Choice>
  </mc:AlternateContent>
  <bookViews>
    <workbookView xWindow="0" yWindow="0" windowWidth="28800" windowHeight="11430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3" i="1" l="1"/>
  <c r="K293" i="1"/>
  <c r="J293" i="1"/>
  <c r="I293" i="1"/>
  <c r="H293" i="1"/>
  <c r="G293" i="1"/>
  <c r="F293" i="1"/>
  <c r="E293" i="1"/>
  <c r="D293" i="1"/>
  <c r="C293" i="1"/>
  <c r="B292" i="1"/>
  <c r="B291" i="1"/>
  <c r="B290" i="1"/>
  <c r="B289" i="1"/>
  <c r="F284" i="1"/>
  <c r="J229" i="1"/>
  <c r="I229" i="1"/>
  <c r="H229" i="1"/>
  <c r="G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C157" i="1"/>
  <c r="B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I145" i="1" s="1"/>
  <c r="J138" i="1"/>
  <c r="I138" i="1"/>
  <c r="H138" i="1"/>
  <c r="G138" i="1"/>
  <c r="F138" i="1"/>
  <c r="E138" i="1"/>
  <c r="D138" i="1"/>
  <c r="C138" i="1"/>
  <c r="B137" i="1"/>
  <c r="B136" i="1"/>
  <c r="B135" i="1"/>
  <c r="B134" i="1"/>
  <c r="N126" i="1"/>
  <c r="M126" i="1"/>
  <c r="D126" i="1"/>
  <c r="C126" i="1"/>
  <c r="L125" i="1"/>
  <c r="B125" i="1"/>
  <c r="L124" i="1"/>
  <c r="B124" i="1"/>
  <c r="L123" i="1"/>
  <c r="B123" i="1"/>
  <c r="L122" i="1"/>
  <c r="B122" i="1"/>
  <c r="P114" i="1"/>
  <c r="O114" i="1"/>
  <c r="N114" i="1"/>
  <c r="M114" i="1"/>
  <c r="J114" i="1"/>
  <c r="I114" i="1"/>
  <c r="H114" i="1"/>
  <c r="G114" i="1"/>
  <c r="F114" i="1"/>
  <c r="E114" i="1"/>
  <c r="D114" i="1"/>
  <c r="C114" i="1"/>
  <c r="P113" i="1"/>
  <c r="O113" i="1"/>
  <c r="N113" i="1"/>
  <c r="M113" i="1"/>
  <c r="B113" i="1"/>
  <c r="P112" i="1"/>
  <c r="O112" i="1"/>
  <c r="N112" i="1"/>
  <c r="N115" i="1" s="1"/>
  <c r="M112" i="1"/>
  <c r="B112" i="1"/>
  <c r="P111" i="1"/>
  <c r="O111" i="1"/>
  <c r="N111" i="1"/>
  <c r="M111" i="1"/>
  <c r="M115" i="1" s="1"/>
  <c r="B111" i="1"/>
  <c r="B110" i="1"/>
  <c r="B114" i="1" s="1"/>
  <c r="Q98" i="1"/>
  <c r="P98" i="1"/>
  <c r="O98" i="1"/>
  <c r="M98" i="1"/>
  <c r="L98" i="1"/>
  <c r="K98" i="1"/>
  <c r="I98" i="1"/>
  <c r="I99" i="1" s="1"/>
  <c r="F98" i="1"/>
  <c r="E98" i="1"/>
  <c r="D98" i="1"/>
  <c r="C98" i="1"/>
  <c r="N97" i="1"/>
  <c r="J97" i="1"/>
  <c r="B97" i="1"/>
  <c r="N96" i="1"/>
  <c r="J96" i="1"/>
  <c r="B96" i="1"/>
  <c r="N95" i="1"/>
  <c r="J95" i="1"/>
  <c r="B95" i="1"/>
  <c r="N94" i="1"/>
  <c r="J94" i="1"/>
  <c r="B94" i="1"/>
  <c r="N93" i="1"/>
  <c r="J93" i="1"/>
  <c r="B93" i="1"/>
  <c r="N92" i="1"/>
  <c r="J92" i="1"/>
  <c r="B92" i="1"/>
  <c r="N91" i="1"/>
  <c r="J91" i="1"/>
  <c r="B91" i="1"/>
  <c r="N90" i="1"/>
  <c r="J90" i="1"/>
  <c r="B90" i="1"/>
  <c r="N89" i="1"/>
  <c r="J89" i="1"/>
  <c r="B89" i="1"/>
  <c r="N88" i="1"/>
  <c r="J88" i="1"/>
  <c r="B88" i="1"/>
  <c r="N87" i="1"/>
  <c r="J87" i="1"/>
  <c r="B87" i="1"/>
  <c r="N86" i="1"/>
  <c r="J86" i="1"/>
  <c r="B86" i="1"/>
  <c r="J76" i="1"/>
  <c r="I76" i="1"/>
  <c r="H76" i="1"/>
  <c r="G76" i="1"/>
  <c r="F76" i="1"/>
  <c r="N65" i="1" s="1"/>
  <c r="E76" i="1"/>
  <c r="D76" i="1"/>
  <c r="C76" i="1"/>
  <c r="B75" i="1"/>
  <c r="B74" i="1"/>
  <c r="B73" i="1"/>
  <c r="B72" i="1"/>
  <c r="B71" i="1"/>
  <c r="B70" i="1"/>
  <c r="B69" i="1"/>
  <c r="B68" i="1"/>
  <c r="B67" i="1"/>
  <c r="B66" i="1"/>
  <c r="B65" i="1"/>
  <c r="B64" i="1"/>
  <c r="G54" i="1"/>
  <c r="F54" i="1"/>
  <c r="E54" i="1"/>
  <c r="D54" i="1"/>
  <c r="C54" i="1"/>
  <c r="B53" i="1"/>
  <c r="B52" i="1"/>
  <c r="B51" i="1"/>
  <c r="B50" i="1"/>
  <c r="B49" i="1"/>
  <c r="B48" i="1"/>
  <c r="B47" i="1"/>
  <c r="B46" i="1"/>
  <c r="B45" i="1"/>
  <c r="K44" i="1"/>
  <c r="L43" i="1" s="1"/>
  <c r="B44" i="1"/>
  <c r="B43" i="1"/>
  <c r="L42" i="1"/>
  <c r="B42" i="1"/>
  <c r="B54" i="1" s="1"/>
  <c r="D35" i="1"/>
  <c r="C35" i="1"/>
  <c r="B34" i="1"/>
  <c r="B33" i="1"/>
  <c r="B32" i="1"/>
  <c r="B31" i="1"/>
  <c r="B30" i="1"/>
  <c r="B29" i="1"/>
  <c r="B28" i="1"/>
  <c r="I27" i="1"/>
  <c r="H27" i="1"/>
  <c r="G27" i="1"/>
  <c r="B27" i="1"/>
  <c r="J26" i="1"/>
  <c r="B26" i="1"/>
  <c r="J25" i="1"/>
  <c r="B25" i="1"/>
  <c r="J24" i="1"/>
  <c r="B24" i="1"/>
  <c r="J23" i="1"/>
  <c r="B23" i="1"/>
  <c r="F55" i="1" l="1"/>
  <c r="B138" i="1"/>
  <c r="D157" i="1"/>
  <c r="I157" i="1" s="1"/>
  <c r="N98" i="1"/>
  <c r="B189" i="1"/>
  <c r="E190" i="1" s="1"/>
  <c r="B35" i="1"/>
  <c r="B36" i="1" s="1"/>
  <c r="G115" i="1"/>
  <c r="B76" i="1"/>
  <c r="P115" i="1"/>
  <c r="H115" i="1"/>
  <c r="D139" i="1"/>
  <c r="B293" i="1"/>
  <c r="J98" i="1"/>
  <c r="J99" i="1" s="1"/>
  <c r="G55" i="1"/>
  <c r="E77" i="1"/>
  <c r="J139" i="1"/>
  <c r="O115" i="1"/>
  <c r="B126" i="1"/>
  <c r="D127" i="1" s="1"/>
  <c r="C55" i="1"/>
  <c r="E139" i="1"/>
  <c r="F115" i="1"/>
  <c r="N64" i="1"/>
  <c r="B98" i="1"/>
  <c r="L126" i="1"/>
  <c r="F229" i="1"/>
  <c r="J27" i="1"/>
  <c r="E99" i="1"/>
  <c r="D99" i="1"/>
  <c r="B99" i="1"/>
  <c r="P99" i="1"/>
  <c r="F99" i="1"/>
  <c r="H230" i="1"/>
  <c r="G230" i="1"/>
  <c r="I230" i="1"/>
  <c r="E55" i="1"/>
  <c r="D55" i="1"/>
  <c r="B55" i="1"/>
  <c r="C77" i="1"/>
  <c r="D115" i="1"/>
  <c r="J115" i="1"/>
  <c r="B115" i="1"/>
  <c r="I115" i="1"/>
  <c r="E115" i="1"/>
  <c r="C115" i="1"/>
  <c r="G139" i="1"/>
  <c r="J230" i="1"/>
  <c r="C99" i="1"/>
  <c r="B77" i="1"/>
  <c r="H77" i="1"/>
  <c r="G77" i="1"/>
  <c r="J77" i="1"/>
  <c r="N127" i="1"/>
  <c r="M127" i="1"/>
  <c r="L127" i="1" s="1"/>
  <c r="G190" i="1"/>
  <c r="L44" i="1"/>
  <c r="D77" i="1"/>
  <c r="F139" i="1"/>
  <c r="C139" i="1"/>
  <c r="B139" i="1"/>
  <c r="I139" i="1"/>
  <c r="H139" i="1"/>
  <c r="Q99" i="1"/>
  <c r="O99" i="1"/>
  <c r="N99" i="1"/>
  <c r="L190" i="1"/>
  <c r="D190" i="1"/>
  <c r="K190" i="1"/>
  <c r="C190" i="1"/>
  <c r="C127" i="1"/>
  <c r="I77" i="1"/>
  <c r="N63" i="1"/>
  <c r="N66" i="1"/>
  <c r="F77" i="1"/>
  <c r="F190" i="1" l="1"/>
  <c r="H190" i="1"/>
  <c r="D36" i="1"/>
  <c r="M99" i="1"/>
  <c r="K99" i="1"/>
  <c r="M190" i="1"/>
  <c r="C36" i="1"/>
  <c r="F230" i="1"/>
  <c r="N190" i="1"/>
  <c r="B190" i="1"/>
  <c r="J190" i="1"/>
  <c r="I190" i="1"/>
  <c r="L99" i="1"/>
  <c r="B127" i="1"/>
  <c r="N76" i="1"/>
  <c r="O76" i="1" l="1"/>
  <c r="O64" i="1"/>
  <c r="O65" i="1"/>
  <c r="O63" i="1"/>
  <c r="O66" i="1"/>
</calcChain>
</file>

<file path=xl/sharedStrings.xml><?xml version="1.0" encoding="utf-8"?>
<sst xmlns="http://schemas.openxmlformats.org/spreadsheetml/2006/main" count="398" uniqueCount="240">
  <si>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</si>
  <si>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</si>
  <si>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</si>
  <si>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</si>
  <si>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Octubre 2018 (Preliminar)</t>
  </si>
  <si>
    <t>SECCIÓN I : CARACTERÍSTICAS DE LOS CASOS ATENDIDOS</t>
  </si>
  <si>
    <t>Casos atendidos según meses y sexo</t>
  </si>
  <si>
    <t xml:space="preserve">Mes </t>
  </si>
  <si>
    <t>Total</t>
  </si>
  <si>
    <t>Mujer</t>
  </si>
  <si>
    <t>Hombre</t>
  </si>
  <si>
    <t>Tipo de 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</si>
  <si>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</si>
  <si>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</si>
  <si>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</si>
  <si>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</si>
  <si>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</si>
  <si>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</si>
  <si>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</si>
  <si>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</si>
  <si>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</si>
  <si>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</si>
  <si>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</si>
  <si>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</si>
  <si>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</si>
  <si>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</si>
  <si>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</si>
  <si>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</si>
  <si>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</si>
  <si>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</si>
  <si>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</si>
  <si>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</si>
  <si>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</si>
  <si>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</si>
  <si>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</si>
  <si>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</si>
  <si>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</si>
  <si>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</si>
  <si>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</si>
  <si>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Si</t>
  </si>
  <si>
    <t>No</t>
  </si>
  <si>
    <t>Casos atendidos según meses y grupo de edad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</si>
  <si>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</si>
  <si>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</si>
  <si>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</si>
  <si>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</si>
  <si>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</si>
  <si>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</si>
  <si>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</si>
  <si>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</si>
  <si>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</si>
  <si>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</si>
  <si>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</si>
  <si>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</si>
  <si>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</si>
  <si>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</si>
  <si>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</si>
  <si>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</si>
  <si>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</si>
  <si>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</si>
  <si>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</si>
  <si>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</si>
  <si>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</si>
  <si>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</si>
  <si>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</si>
  <si>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</si>
  <si>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</si>
  <si>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</si>
  <si>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</si>
  <si>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</si>
  <si>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Tipo de Violencia</t>
  </si>
  <si>
    <t>Personas adultas</t>
  </si>
  <si>
    <t>Personas adultas mayores</t>
  </si>
  <si>
    <t>Económica</t>
  </si>
  <si>
    <t>Económica o patrimonial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</si>
  <si>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</si>
  <si>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</si>
  <si>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</si>
  <si>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</si>
  <si>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</si>
  <si>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</si>
  <si>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</si>
  <si>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</si>
  <si>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</si>
  <si>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</si>
  <si>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</si>
  <si>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Aymara</t>
  </si>
  <si>
    <t>Nativo o indígena de la Amazonía</t>
  </si>
  <si>
    <t>Población Afroperuana</t>
  </si>
  <si>
    <t>Blanco</t>
  </si>
  <si>
    <t>Mestizo</t>
  </si>
  <si>
    <t>Otra Etnia</t>
  </si>
  <si>
    <t>No especifica</t>
  </si>
  <si>
    <t>Variacion porcentual de los casos de VFS atendidos del año 2018 en relación al año 2017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</si>
  <si>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</si>
  <si>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</si>
  <si>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</si>
  <si>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</si>
  <si>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</si>
  <si>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</si>
  <si>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</si>
  <si>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</si>
  <si>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</si>
  <si>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</si>
  <si>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</si>
  <si>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</si>
  <si>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</si>
  <si>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</si>
  <si>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Acciones realizadas por los CEM respecto de los casos atendidos en el año 2018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</si>
  <si>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</si>
  <si>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</si>
  <si>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</si>
  <si>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</si>
  <si>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</si>
  <si>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</si>
  <si>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</si>
  <si>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</si>
  <si>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</si>
  <si>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</si>
  <si>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</si>
  <si>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</si>
  <si>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</si>
  <si>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</si>
  <si>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</si>
  <si>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</si>
  <si>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</si>
  <si>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</si>
  <si>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</si>
  <si>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</si>
  <si>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</si>
  <si>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</si>
  <si>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</si>
  <si>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</si>
  <si>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</si>
  <si>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</si>
  <si>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</si>
  <si>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</si>
  <si>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</si>
  <si>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</si>
  <si>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</si>
  <si>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</si>
  <si>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</si>
  <si>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</si>
  <si>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</si>
  <si>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</si>
  <si>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</si>
  <si>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</si>
  <si>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</si>
  <si>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2018.</t>
  </si>
  <si>
    <t>SECCIÓN II : CARACTERÍSTICAS DE LAS ACCIONES EN LA ATENCIÓN DEL CASO</t>
  </si>
  <si>
    <t>Acciones en la atención de los casos brindadas por los servicios de Admisión, Psicología, Social y Legal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</si>
  <si>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</si>
  <si>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</si>
  <si>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</si>
  <si>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</si>
  <si>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</si>
  <si>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</si>
  <si>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</si>
  <si>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</si>
  <si>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</si>
  <si>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</si>
  <si>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</si>
  <si>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</si>
  <si>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</si>
  <si>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</si>
  <si>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</si>
  <si>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</si>
  <si>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</si>
  <si>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otros servicios complementarios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</si>
  <si>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</si>
  <si>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15. El CEM solicita medidas de protección</t>
  </si>
  <si>
    <t>16. El CEM solicita medidas cautelares</t>
  </si>
  <si>
    <t>17. El CEM solicita variación de las medidas de protección</t>
  </si>
  <si>
    <t>18. El CEM impulsa ejecución de apercibimiento</t>
  </si>
  <si>
    <t>19. El CEM solicita investigación tutelar</t>
  </si>
  <si>
    <t>20. Acompañamiento psicológico</t>
  </si>
  <si>
    <t>21. Evaluación psicológica</t>
  </si>
  <si>
    <t>22. Informe psicológico</t>
  </si>
  <si>
    <t>23. Orientación a redes de soporte familiar</t>
  </si>
  <si>
    <t>24. Fortalecimiento de redes familiares o sociales</t>
  </si>
  <si>
    <t>25. Gestión Social</t>
  </si>
  <si>
    <t>26. Visita domiciliaria</t>
  </si>
  <si>
    <t>27. Visita a institución educativa u otras instituciones</t>
  </si>
  <si>
    <t>28. Informe social</t>
  </si>
  <si>
    <t>29. Reunión para discusión de casos</t>
  </si>
  <si>
    <t>30. Otros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</si>
  <si>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</si>
  <si>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</si>
  <si>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</si>
  <si>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</si>
  <si>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</si>
  <si>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</si>
  <si>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</si>
  <si>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</si>
  <si>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</si>
  <si>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</si>
  <si>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</si>
  <si>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</si>
  <si>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</si>
  <si>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</si>
  <si>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</si>
  <si>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</si>
  <si>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final (Etapa fiscal)</t>
  </si>
  <si>
    <t>16. Recurso impugnatorio (Etapa fiscal)</t>
  </si>
  <si>
    <t>17. Ofrecimiento de medios probatorios (Juzgado de Paz Letrado)</t>
  </si>
  <si>
    <t>18. Presentación de escritos (Juzgado de Paz Letrado)</t>
  </si>
  <si>
    <t>19. Participación en diligencias / gestión (Juzgado de Paz Letrado)</t>
  </si>
  <si>
    <t>20. Participación en audiencia (Juzgado de Paz Letrado)</t>
  </si>
  <si>
    <t>21. Resolución / Auto (Juzgado de Paz Letrado)</t>
  </si>
  <si>
    <t>22. Sentencia favorable (Juzgado de Paz Letrado)</t>
  </si>
  <si>
    <t>23. Sentencia desfavorable (Juzgado de Paz Letrado)</t>
  </si>
  <si>
    <t>24. Recurso impugnatorio (Juzgado de Paz Letrado)</t>
  </si>
  <si>
    <t>25. Audiencia de medidas de protección / cautelares (Juzgado Especializado)</t>
  </si>
  <si>
    <t>26. Terminación anticipada (Juzgado Especializado)</t>
  </si>
  <si>
    <t>27. Participación en diligencias / gestión (Juzgado Especializado)</t>
  </si>
  <si>
    <t>28. Ofrecimiento de pruebas (Juzgado Especializado)</t>
  </si>
  <si>
    <t>29. Presentación de escritos (Juzgado Especializado)</t>
  </si>
  <si>
    <t>30. Resolución / Auto (Juzgado Especializado)</t>
  </si>
  <si>
    <t>31. Sentencia favorable (Juzgado Especializado)</t>
  </si>
  <si>
    <t>32. Sentencia desfavorable (Juzgado Especializado)</t>
  </si>
  <si>
    <t>33. Recurso impugnatorio (Juzgado Especializado)</t>
  </si>
  <si>
    <t>34. Vista de la causa (Sala Superior)</t>
  </si>
  <si>
    <t>35. Ofrecimiento de medios probatorios (Sala Superior)</t>
  </si>
  <si>
    <t>36. Presentación de escritos (Sala Superior)</t>
  </si>
  <si>
    <t>37. Participación en diligencias / gestión (Sala Superior)</t>
  </si>
  <si>
    <t>38. Sentencia de vista favorable (Sala Superior)</t>
  </si>
  <si>
    <t>39. Sentencia de vista desfavorable (Sala Superior)</t>
  </si>
  <si>
    <t>40. Interpone nulidad (Sala Superior)</t>
  </si>
  <si>
    <t>41. Interpone casación (Sala Superior)</t>
  </si>
  <si>
    <t>42. Calificación (Sala Suprema)</t>
  </si>
  <si>
    <t>43. Participación en diligencias / gestión (Sala Suprema)</t>
  </si>
  <si>
    <t>44. Vista de la causa (Sala Suprema)</t>
  </si>
  <si>
    <t>45. Presentación de escritos (Sala Suprema)</t>
  </si>
  <si>
    <t>46. Informe oral (Sala Suprema)</t>
  </si>
  <si>
    <t>47. Resolución final favorable (Sala Suprema)</t>
  </si>
  <si>
    <t>48. Resolución final desfavorable (Sala Suprema)</t>
  </si>
  <si>
    <t>49. Ejecución</t>
  </si>
  <si>
    <t>Total de acciones en la atención del caso</t>
  </si>
  <si>
    <t>Servicio</t>
  </si>
  <si>
    <t>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</si>
</sst>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###0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(* #,##0_);_(* \(#,##0\);_(* &quot;-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11">
    <xf numFmtId="0" fontId="0" fillId="0" borderId="0" xfId="0"/>
    <xf numFmtId="0" fontId="2" fillId="2" borderId="0" xfId="2" applyFill="1"/>
    <xf numFmtId="0" fontId="3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/>
    </xf>
    <xf numFmtId="0" fontId="4" fillId="2" borderId="0" xfId="2" applyFont="1" applyFill="1"/>
    <xf numFmtId="0" fontId="5" fillId="2" borderId="0" xfId="3" applyFont="1" applyFill="1" applyAlignment="1">
      <alignment horizontal="centerContinuous" vertical="center"/>
    </xf>
    <xf numFmtId="0" fontId="2" fillId="2" borderId="0" xfId="2" applyFont="1" applyFill="1" applyAlignment="1">
      <alignment horizontal="centerContinuous" vertical="center"/>
    </xf>
    <xf numFmtId="0" fontId="6" fillId="3" borderId="0" xfId="2" applyFont="1" applyFill="1" applyBorder="1" applyAlignment="1">
      <alignment horizontal="centerContinuous" vertical="center"/>
    </xf>
    <xf numFmtId="0" fontId="2" fillId="3" borderId="0" xfId="2" applyFill="1"/>
    <xf numFmtId="0" fontId="12" fillId="3" borderId="0" xfId="2" applyFont="1" applyFill="1" applyBorder="1" applyAlignment="1">
      <alignment horizontal="centerContinuous" vertical="center"/>
    </xf>
    <xf numFmtId="0" fontId="13" fillId="3" borderId="0" xfId="2" applyFont="1" applyFill="1" applyBorder="1" applyAlignment="1">
      <alignment horizontal="centerContinuous" vertical="center"/>
    </xf>
    <xf numFmtId="0" fontId="11" fillId="4" borderId="1" xfId="2" applyFont="1" applyFill="1" applyBorder="1" applyAlignment="1" applyProtection="1">
      <alignment vertical="center"/>
      <protection hidden="1"/>
    </xf>
    <xf numFmtId="0" fontId="14" fillId="2" borderId="1" xfId="2" applyFont="1" applyFill="1" applyBorder="1" applyAlignment="1"/>
    <xf numFmtId="0" fontId="15" fillId="2" borderId="1" xfId="2" applyFont="1" applyFill="1" applyBorder="1" applyAlignment="1"/>
    <xf numFmtId="0" fontId="5" fillId="2" borderId="0" xfId="2" applyFont="1" applyFill="1"/>
    <xf numFmtId="0" fontId="16" fillId="4" borderId="0" xfId="2" applyFont="1" applyFill="1" applyBorder="1" applyAlignment="1">
      <alignment horizontal="left" vertical="center"/>
    </xf>
    <xf numFmtId="0" fontId="16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8" fillId="5" borderId="4" xfId="2" applyNumberFormat="1" applyFont="1" applyFill="1" applyBorder="1" applyAlignment="1">
      <alignment horizontal="center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vertical="center"/>
    </xf>
    <xf numFmtId="164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Border="1" applyAlignment="1">
      <alignment vertical="center"/>
    </xf>
    <xf numFmtId="164" fontId="17" fillId="6" borderId="0" xfId="4" applyNumberFormat="1" applyFont="1" applyFill="1" applyBorder="1" applyAlignment="1">
      <alignment horizontal="center" vertical="center"/>
    </xf>
    <xf numFmtId="0" fontId="2" fillId="6" borderId="0" xfId="2" applyFill="1"/>
    <xf numFmtId="0" fontId="16" fillId="6" borderId="0" xfId="2" applyFont="1" applyFill="1" applyBorder="1" applyAlignment="1">
      <alignment horizontal="left" vertical="center"/>
    </xf>
    <xf numFmtId="3" fontId="16" fillId="6" borderId="0" xfId="2" applyNumberFormat="1" applyFont="1" applyFill="1" applyBorder="1" applyAlignment="1">
      <alignment horizontal="center" vertical="center"/>
    </xf>
    <xf numFmtId="0" fontId="2" fillId="6" borderId="0" xfId="2" applyFont="1" applyFill="1"/>
    <xf numFmtId="0" fontId="20" fillId="2" borderId="0" xfId="2" applyFont="1" applyFill="1"/>
    <xf numFmtId="0" fontId="15" fillId="2" borderId="0" xfId="2" applyFont="1" applyFill="1" applyBorder="1" applyAlignment="1">
      <alignment horizontal="left"/>
    </xf>
    <xf numFmtId="0" fontId="21" fillId="4" borderId="0" xfId="2" applyFont="1" applyFill="1" applyBorder="1" applyAlignment="1">
      <alignment horizontal="center" vertical="center"/>
    </xf>
    <xf numFmtId="0" fontId="13" fillId="6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horizontal="left" vertical="center"/>
    </xf>
    <xf numFmtId="0" fontId="2" fillId="2" borderId="0" xfId="2" applyFont="1" applyFill="1"/>
    <xf numFmtId="0" fontId="17" fillId="6" borderId="0" xfId="2" applyFont="1" applyFill="1" applyBorder="1" applyAlignment="1">
      <alignment horizontal="left" vertical="center"/>
    </xf>
    <xf numFmtId="164" fontId="17" fillId="5" borderId="2" xfId="4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center" vertical="center"/>
    </xf>
    <xf numFmtId="164" fontId="16" fillId="4" borderId="0" xfId="1" applyNumberFormat="1" applyFont="1" applyFill="1" applyBorder="1" applyAlignment="1">
      <alignment horizontal="center" vertical="center"/>
    </xf>
    <xf numFmtId="3" fontId="5" fillId="6" borderId="0" xfId="2" applyNumberFormat="1" applyFont="1" applyFill="1" applyBorder="1" applyAlignment="1">
      <alignment horizontal="center" vertical="center"/>
    </xf>
    <xf numFmtId="3" fontId="2" fillId="6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9" fontId="2" fillId="2" borderId="0" xfId="4" applyFont="1" applyFill="1" applyBorder="1" applyAlignment="1">
      <alignment horizontal="center" vertical="center"/>
    </xf>
    <xf numFmtId="0" fontId="5" fillId="5" borderId="1" xfId="2" applyFont="1" applyFill="1" applyBorder="1" applyAlignment="1">
      <alignment vertical="center"/>
    </xf>
    <xf numFmtId="164" fontId="5" fillId="5" borderId="1" xfId="4" applyNumberFormat="1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2" fillId="6" borderId="0" xfId="2" applyFill="1" applyAlignment="1">
      <alignment horizontal="left" vertical="center"/>
    </xf>
    <xf numFmtId="0" fontId="6" fillId="2" borderId="0" xfId="2" applyFont="1" applyFill="1"/>
    <xf numFmtId="0" fontId="16" fillId="4" borderId="0" xfId="2" applyFont="1" applyFill="1" applyBorder="1" applyAlignment="1">
      <alignment vertical="center" wrapText="1"/>
    </xf>
    <xf numFmtId="0" fontId="6" fillId="2" borderId="0" xfId="2" applyFont="1" applyFill="1" applyBorder="1" applyAlignment="1">
      <alignment horizontal="left" vertical="center"/>
    </xf>
    <xf numFmtId="3" fontId="6" fillId="2" borderId="0" xfId="2" applyNumberFormat="1" applyFont="1" applyFill="1" applyBorder="1" applyAlignment="1">
      <alignment horizontal="center" vertical="center"/>
    </xf>
    <xf numFmtId="164" fontId="6" fillId="2" borderId="0" xfId="4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9" fontId="6" fillId="2" borderId="0" xfId="4" applyFont="1" applyFill="1" applyBorder="1" applyAlignment="1">
      <alignment horizontal="center" vertical="center"/>
    </xf>
    <xf numFmtId="9" fontId="6" fillId="2" borderId="0" xfId="4" applyNumberFormat="1" applyFont="1" applyFill="1" applyBorder="1" applyAlignment="1">
      <alignment horizontal="center" vertical="center"/>
    </xf>
    <xf numFmtId="0" fontId="23" fillId="2" borderId="0" xfId="2" applyFont="1" applyFill="1" applyProtection="1"/>
    <xf numFmtId="3" fontId="2" fillId="2" borderId="0" xfId="2" applyNumberFormat="1" applyFill="1"/>
    <xf numFmtId="0" fontId="24" fillId="2" borderId="0" xfId="2" applyFont="1" applyFill="1"/>
    <xf numFmtId="0" fontId="2" fillId="2" borderId="0" xfId="2" applyFont="1" applyFill="1" applyAlignment="1">
      <alignment horizontal="center"/>
    </xf>
    <xf numFmtId="0" fontId="22" fillId="2" borderId="1" xfId="2" applyFont="1" applyFill="1" applyBorder="1" applyAlignment="1"/>
    <xf numFmtId="0" fontId="12" fillId="2" borderId="1" xfId="2" applyFont="1" applyFill="1" applyBorder="1" applyAlignment="1"/>
    <xf numFmtId="0" fontId="25" fillId="2" borderId="0" xfId="2" applyFont="1" applyFill="1" applyAlignment="1">
      <alignment horizontal="center"/>
    </xf>
    <xf numFmtId="0" fontId="18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27" fillId="4" borderId="5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8" fillId="2" borderId="0" xfId="2" applyNumberFormat="1" applyFont="1" applyFill="1" applyAlignment="1">
      <alignment horizontal="left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8" fillId="2" borderId="0" xfId="2" applyFont="1" applyFill="1"/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64" fontId="17" fillId="5" borderId="11" xfId="4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9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3" fontId="2" fillId="6" borderId="0" xfId="2" applyNumberFormat="1" applyFill="1" applyBorder="1" applyAlignment="1">
      <alignment horizontal="center" vertical="center"/>
    </xf>
    <xf numFmtId="3" fontId="2" fillId="6" borderId="0" xfId="2" applyNumberFormat="1" applyFill="1" applyBorder="1" applyAlignment="1">
      <alignment horizontal="center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Border="1" applyAlignment="1">
      <alignment horizontal="center" vertical="center"/>
    </xf>
    <xf numFmtId="0" fontId="2" fillId="2" borderId="0" xfId="2" applyFill="1" applyBorder="1"/>
    <xf numFmtId="0" fontId="19" fillId="2" borderId="0" xfId="2" applyFont="1" applyFill="1" applyBorder="1" applyAlignment="1">
      <alignment horizontal="center" vertical="center" wrapText="1"/>
    </xf>
    <xf numFmtId="0" fontId="30" fillId="5" borderId="2" xfId="2" applyFont="1" applyFill="1" applyBorder="1" applyAlignment="1">
      <alignment horizontal="left" vertical="center" wrapText="1"/>
    </xf>
    <xf numFmtId="3" fontId="2" fillId="2" borderId="0" xfId="2" applyNumberFormat="1" applyFill="1" applyBorder="1" applyAlignment="1">
      <alignment horizontal="center"/>
    </xf>
    <xf numFmtId="0" fontId="30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/>
    </xf>
    <xf numFmtId="0" fontId="17" fillId="7" borderId="12" xfId="2" applyFont="1" applyFill="1" applyBorder="1" applyAlignment="1">
      <alignment horizontal="justify" vertical="center"/>
    </xf>
    <xf numFmtId="9" fontId="17" fillId="7" borderId="12" xfId="1" applyFont="1" applyFill="1" applyBorder="1" applyAlignment="1">
      <alignment horizontal="center" vertical="center"/>
    </xf>
    <xf numFmtId="3" fontId="5" fillId="6" borderId="0" xfId="2" applyNumberFormat="1" applyFont="1" applyFill="1" applyBorder="1" applyAlignment="1">
      <alignment horizontal="center"/>
    </xf>
    <xf numFmtId="0" fontId="31" fillId="2" borderId="0" xfId="2" applyFont="1" applyFill="1"/>
    <xf numFmtId="0" fontId="27" fillId="4" borderId="0" xfId="2" applyFont="1" applyFill="1" applyBorder="1" applyAlignment="1">
      <alignment horizontal="center" vertical="center" wrapText="1"/>
    </xf>
    <xf numFmtId="0" fontId="2" fillId="6" borderId="0" xfId="5" applyFill="1"/>
    <xf numFmtId="0" fontId="16" fillId="4" borderId="13" xfId="2" applyFont="1" applyFill="1" applyBorder="1" applyAlignment="1">
      <alignment horizontal="justify" vertical="center"/>
    </xf>
    <xf numFmtId="3" fontId="16" fillId="4" borderId="14" xfId="2" applyNumberFormat="1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right" vertical="center" wrapText="1"/>
    </xf>
    <xf numFmtId="0" fontId="32" fillId="2" borderId="0" xfId="2" applyFont="1" applyFill="1"/>
    <xf numFmtId="164" fontId="17" fillId="5" borderId="2" xfId="4" applyNumberFormat="1" applyFont="1" applyFill="1" applyBorder="1" applyAlignment="1">
      <alignment horizontal="right" vertical="center"/>
    </xf>
    <xf numFmtId="3" fontId="32" fillId="2" borderId="0" xfId="2" applyNumberFormat="1" applyFont="1" applyFill="1"/>
    <xf numFmtId="164" fontId="6" fillId="2" borderId="0" xfId="4" applyNumberFormat="1" applyFont="1" applyFill="1"/>
    <xf numFmtId="3" fontId="18" fillId="5" borderId="3" xfId="2" applyNumberFormat="1" applyFont="1" applyFill="1" applyBorder="1" applyAlignment="1">
      <alignment horizontal="center" vertical="center"/>
    </xf>
    <xf numFmtId="164" fontId="18" fillId="5" borderId="2" xfId="4" applyNumberFormat="1" applyFont="1" applyFill="1" applyBorder="1" applyAlignment="1">
      <alignment horizontal="right" vertical="center"/>
    </xf>
    <xf numFmtId="164" fontId="18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wrapText="1"/>
    </xf>
    <xf numFmtId="0" fontId="14" fillId="2" borderId="1" xfId="2" applyFont="1" applyFill="1" applyBorder="1" applyAlignment="1">
      <alignment horizontal="left"/>
    </xf>
    <xf numFmtId="0" fontId="16" fillId="6" borderId="0" xfId="2" applyFont="1" applyFill="1" applyBorder="1" applyAlignment="1">
      <alignment vertical="center" wrapText="1"/>
    </xf>
    <xf numFmtId="0" fontId="2" fillId="6" borderId="0" xfId="2" applyFill="1" applyBorder="1"/>
    <xf numFmtId="0" fontId="21" fillId="4" borderId="16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21" fillId="6" borderId="0" xfId="2" applyFont="1" applyFill="1" applyBorder="1" applyAlignment="1">
      <alignment vertical="center" wrapText="1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8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vertical="center"/>
    </xf>
    <xf numFmtId="3" fontId="17" fillId="5" borderId="19" xfId="2" applyNumberFormat="1" applyFont="1" applyFill="1" applyBorder="1" applyAlignment="1">
      <alignment horizontal="right" vertical="center"/>
    </xf>
    <xf numFmtId="3" fontId="18" fillId="5" borderId="20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Border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vertical="center" wrapText="1"/>
    </xf>
    <xf numFmtId="0" fontId="14" fillId="2" borderId="0" xfId="2" applyFont="1" applyFill="1" applyBorder="1" applyAlignment="1"/>
    <xf numFmtId="0" fontId="14" fillId="6" borderId="0" xfId="2" applyFont="1" applyFill="1" applyBorder="1" applyAlignment="1"/>
    <xf numFmtId="0" fontId="16" fillId="4" borderId="22" xfId="2" applyFont="1" applyFill="1" applyBorder="1" applyAlignment="1">
      <alignment horizontal="right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34" fillId="6" borderId="0" xfId="6" applyFont="1" applyFill="1" applyBorder="1" applyAlignment="1">
      <alignment horizontal="center" wrapText="1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0" fontId="34" fillId="6" borderId="0" xfId="6" applyFont="1" applyFill="1" applyBorder="1" applyAlignment="1">
      <alignment horizontal="left" vertical="top" wrapText="1"/>
    </xf>
    <xf numFmtId="165" fontId="34" fillId="6" borderId="0" xfId="6" applyNumberFormat="1" applyFont="1" applyFill="1" applyBorder="1" applyAlignment="1">
      <alignment horizontal="right" vertical="center"/>
    </xf>
    <xf numFmtId="0" fontId="18" fillId="5" borderId="0" xfId="2" applyFont="1" applyFill="1" applyAlignment="1">
      <alignment vertical="center"/>
    </xf>
    <xf numFmtId="3" fontId="17" fillId="5" borderId="0" xfId="2" applyNumberFormat="1" applyFont="1" applyFill="1" applyAlignment="1">
      <alignment horizontal="right" vertical="center"/>
    </xf>
    <xf numFmtId="3" fontId="18" fillId="5" borderId="0" xfId="2" applyNumberFormat="1" applyFont="1" applyFill="1" applyAlignment="1">
      <alignment horizontal="right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2" fillId="6" borderId="0" xfId="2" applyFont="1" applyFill="1" applyBorder="1"/>
    <xf numFmtId="0" fontId="28" fillId="2" borderId="0" xfId="2" applyFont="1" applyFill="1" applyAlignment="1">
      <alignment horizontal="left"/>
    </xf>
    <xf numFmtId="0" fontId="16" fillId="4" borderId="22" xfId="2" applyFont="1" applyFill="1" applyBorder="1" applyAlignment="1">
      <alignment horizontal="center" vertical="center" wrapText="1"/>
    </xf>
    <xf numFmtId="0" fontId="18" fillId="5" borderId="25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Border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4" fillId="2" borderId="27" xfId="2" applyFont="1" applyFill="1" applyBorder="1" applyAlignment="1"/>
    <xf numFmtId="0" fontId="2" fillId="2" borderId="27" xfId="2" applyFill="1" applyBorder="1"/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6" fillId="6" borderId="0" xfId="2" applyFont="1" applyFill="1" applyBorder="1" applyAlignment="1">
      <alignment horizontal="right"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3" fontId="18" fillId="6" borderId="0" xfId="2" applyNumberFormat="1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3" fontId="16" fillId="6" borderId="0" xfId="2" applyNumberFormat="1" applyFont="1" applyFill="1" applyBorder="1" applyAlignment="1">
      <alignment horizontal="right" vertical="center"/>
    </xf>
    <xf numFmtId="0" fontId="16" fillId="4" borderId="2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left" vertical="center" wrapText="1"/>
    </xf>
    <xf numFmtId="0" fontId="34" fillId="6" borderId="0" xfId="6" applyFont="1" applyFill="1" applyBorder="1" applyAlignment="1">
      <alignment horizontal="left" wrapText="1"/>
    </xf>
    <xf numFmtId="0" fontId="34" fillId="6" borderId="0" xfId="6" applyFont="1" applyFill="1" applyBorder="1" applyAlignment="1">
      <alignment horizontal="center" wrapText="1"/>
    </xf>
    <xf numFmtId="0" fontId="34" fillId="6" borderId="0" xfId="6" applyFont="1" applyFill="1" applyBorder="1" applyAlignment="1">
      <alignment horizontal="left" vertical="top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left"/>
    </xf>
    <xf numFmtId="0" fontId="16" fillId="4" borderId="15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justify" vertical="center" wrapText="1"/>
    </xf>
    <xf numFmtId="0" fontId="22" fillId="2" borderId="0" xfId="2" applyFont="1" applyFill="1" applyBorder="1" applyAlignment="1">
      <alignment horizontal="left"/>
    </xf>
    <xf numFmtId="0" fontId="14" fillId="2" borderId="1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/>
    </xf>
    <xf numFmtId="0" fontId="16" fillId="4" borderId="0" xfId="2" applyFont="1" applyFill="1" applyBorder="1" applyAlignment="1">
      <alignment horizontal="left" vertical="center"/>
    </xf>
    <xf numFmtId="0" fontId="13" fillId="4" borderId="0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left" vertical="center" wrapText="1"/>
    </xf>
  </cellXfs>
  <cellStyles count="7">
    <cellStyle name="Normal" xfId="0" builtinId="0"/>
    <cellStyle name="Normal 2 3" xfId="2"/>
    <cellStyle name="Normal 3 2" xfId="5"/>
    <cellStyle name="Normal_Casos CEM" xfId="6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32023897612207"/>
          <c:y val="1.0660302190666493E-2"/>
          <c:w val="0.73965621944186299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84-4847-84E8-41560C257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19556</c:v>
                </c:pt>
                <c:pt idx="1">
                  <c:v>14349</c:v>
                </c:pt>
                <c:pt idx="2">
                  <c:v>67304</c:v>
                </c:pt>
                <c:pt idx="3">
                  <c:v>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4-4847-84E8-41560C257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695584"/>
        <c:axId val="293695976"/>
      </c:barChart>
      <c:catAx>
        <c:axId val="29369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3695976"/>
        <c:crosses val="autoZero"/>
        <c:auto val="0"/>
        <c:lblAlgn val="ctr"/>
        <c:lblOffset val="100"/>
        <c:noMultiLvlLbl val="0"/>
      </c:catAx>
      <c:valAx>
        <c:axId val="2936959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9369558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10046</c:v>
                </c:pt>
                <c:pt idx="1">
                  <c:v>5436</c:v>
                </c:pt>
                <c:pt idx="2">
                  <c:v>34111</c:v>
                </c:pt>
                <c:pt idx="3">
                  <c:v>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2-4A76-BF07-8DE499D4EA78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6628</c:v>
                </c:pt>
                <c:pt idx="1">
                  <c:v>4450</c:v>
                </c:pt>
                <c:pt idx="2">
                  <c:v>29925</c:v>
                </c:pt>
                <c:pt idx="3">
                  <c:v>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2-4A76-BF07-8DE499D4EA78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2771</c:v>
                </c:pt>
                <c:pt idx="1">
                  <c:v>4407</c:v>
                </c:pt>
                <c:pt idx="2">
                  <c:v>2985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2-4A76-BF07-8DE499D4EA78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111</c:v>
                </c:pt>
                <c:pt idx="1">
                  <c:v>56</c:v>
                </c:pt>
                <c:pt idx="2">
                  <c:v>283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92-4A76-BF07-8DE499D4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696760"/>
        <c:axId val="271224864"/>
      </c:barChart>
      <c:catAx>
        <c:axId val="293696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1224864"/>
        <c:crosses val="autoZero"/>
        <c:auto val="1"/>
        <c:lblAlgn val="ctr"/>
        <c:lblOffset val="100"/>
        <c:noMultiLvlLbl val="0"/>
      </c:catAx>
      <c:valAx>
        <c:axId val="271224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93696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2F-4374-BA31-BEC25CD872E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2F-4374-BA31-BEC25CD872EF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2F-4374-BA31-BEC25CD872EF}"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2F-4374-BA31-BEC25CD872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91524</c:v>
                </c:pt>
                <c:pt idx="1">
                  <c:v>16316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2F-4374-BA31-BEC25CD87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1884918119914"/>
          <c:y val="9.0332156756267514E-3"/>
          <c:w val="0.8366868417634794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FD-42FF-8D75-7645F3EE9F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63750</c:v>
                </c:pt>
                <c:pt idx="1">
                  <c:v>44090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D-42FF-8D75-7645F3EE9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16752"/>
        <c:axId val="271817144"/>
      </c:barChart>
      <c:catAx>
        <c:axId val="27181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1817144"/>
        <c:crosses val="autoZero"/>
        <c:auto val="1"/>
        <c:lblAlgn val="ctr"/>
        <c:lblOffset val="100"/>
        <c:noMultiLvlLbl val="0"/>
      </c:catAx>
      <c:valAx>
        <c:axId val="2718171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1816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g"/><Relationship Id="rId3" Type="http://schemas.openxmlformats.org/officeDocument/2006/relationships/chart" Target="../charts/chart3.xml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17627</xdr:colOff>
      <xdr:row>61</xdr:row>
      <xdr:rowOff>9694</xdr:rowOff>
    </xdr:from>
    <xdr:to>
      <xdr:col>16</xdr:col>
      <xdr:colOff>779629</xdr:colOff>
      <xdr:row>77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C633CE0A-C36E-422A-87ED-97EE23666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5253EBF-42B5-4B91-A64D-DFCEAB4C5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59CB8104-5944-4E71-A7AE-5D9E06020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55562</xdr:colOff>
      <xdr:row>40</xdr:row>
      <xdr:rowOff>63500</xdr:rowOff>
    </xdr:from>
    <xdr:to>
      <xdr:col>16</xdr:col>
      <xdr:colOff>785813</xdr:colOff>
      <xdr:row>54</xdr:row>
      <xdr:rowOff>166687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DFB2D1D-B817-421B-A609-E9FD8AA90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9525</xdr:colOff>
      <xdr:row>0</xdr:row>
      <xdr:rowOff>9525</xdr:rowOff>
    </xdr:from>
    <xdr:to>
      <xdr:col>3</xdr:col>
      <xdr:colOff>485775</xdr:colOff>
      <xdr:row>7</xdr:row>
      <xdr:rowOff>133350</xdr:rowOff>
    </xdr:to>
    <xdr:pic>
      <xdr:nvPicPr>
        <xdr:cNvPr id="6" name="Imagen 8">
          <a:extLst>
            <a:ext uri="{FF2B5EF4-FFF2-40B4-BE49-F238E27FC236}">
              <a16:creationId xmlns:a16="http://schemas.microsoft.com/office/drawing/2014/main" id="{1C76FCD3-93DA-4DAC-B654-155ACEA2C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228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AEB95FE-C769-4A8A-A545-0DF798B8144E}"/>
            </a:ext>
          </a:extLst>
        </xdr:cNvPr>
        <xdr:cNvSpPr txBox="1"/>
      </xdr:nvSpPr>
      <xdr:spPr>
        <a:xfrm>
          <a:off x="68263" y="8633409"/>
          <a:ext cx="14143041" cy="4709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619124</xdr:colOff>
      <xdr:row>101</xdr:row>
      <xdr:rowOff>64772</xdr:rowOff>
    </xdr:from>
    <xdr:to>
      <xdr:col>16</xdr:col>
      <xdr:colOff>174625</xdr:colOff>
      <xdr:row>102</xdr:row>
      <xdr:rowOff>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97FE0D2-ACD1-4C2A-B560-9D0EDD485CA9}"/>
            </a:ext>
          </a:extLst>
        </xdr:cNvPr>
        <xdr:cNvSpPr/>
      </xdr:nvSpPr>
      <xdr:spPr>
        <a:xfrm>
          <a:off x="619124" y="16504922"/>
          <a:ext cx="13052426" cy="59245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1 524 casos, Junín 336 casos, Cusco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327 casos,  Arequipa 300 casos, Ica 236 casos, La Libertad 230 casos, Huánuco 217 casos, San Martín 174 casos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682625</xdr:colOff>
      <xdr:row>25</xdr:row>
      <xdr:rowOff>127001</xdr:rowOff>
    </xdr:from>
    <xdr:to>
      <xdr:col>11</xdr:col>
      <xdr:colOff>682625</xdr:colOff>
      <xdr:row>31</xdr:row>
      <xdr:rowOff>169630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9DFCC4C-1547-467E-AF29-F1A8D7AE80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88475" y="3860801"/>
          <a:ext cx="1047750" cy="1185629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420687</xdr:colOff>
      <xdr:row>25</xdr:row>
      <xdr:rowOff>87312</xdr:rowOff>
    </xdr:from>
    <xdr:to>
      <xdr:col>16</xdr:col>
      <xdr:colOff>494578</xdr:colOff>
      <xdr:row>31</xdr:row>
      <xdr:rowOff>76381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87E34C3-916C-4288-86B0-0AF2BB86B5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174662" y="3821112"/>
          <a:ext cx="816841" cy="11320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0.06792</cdr:y>
    </cdr:from>
    <cdr:to>
      <cdr:x>0.4068</cdr:x>
      <cdr:y>0.18848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67608" y="195309"/>
          <a:ext cx="395892" cy="346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6,1%</a:t>
          </a:r>
        </a:p>
      </cdr:txBody>
    </cdr:sp>
  </cdr:relSizeAnchor>
  <cdr:relSizeAnchor xmlns:cdr="http://schemas.openxmlformats.org/drawingml/2006/chartDrawing">
    <cdr:from>
      <cdr:x>0.88965</cdr:x>
      <cdr:y>0.31906</cdr:y>
    </cdr:from>
    <cdr:to>
      <cdr:x>0.98146</cdr:x>
      <cdr:y>0.44243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0185" y="917488"/>
          <a:ext cx="510817" cy="354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62,4%</a:t>
          </a:r>
        </a:p>
      </cdr:txBody>
    </cdr:sp>
  </cdr:relSizeAnchor>
  <cdr:relSizeAnchor xmlns:cdr="http://schemas.openxmlformats.org/drawingml/2006/chartDrawing">
    <cdr:from>
      <cdr:x>0.42235</cdr:x>
      <cdr:y>0.56378</cdr:y>
    </cdr:from>
    <cdr:to>
      <cdr:x>0.49448</cdr:x>
      <cdr:y>0.67981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350031" y="1621229"/>
          <a:ext cx="401344" cy="33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13,3%</a:t>
          </a:r>
        </a:p>
      </cdr:txBody>
    </cdr:sp>
  </cdr:relSizeAnchor>
  <cdr:relSizeAnchor xmlns:cdr="http://schemas.openxmlformats.org/drawingml/2006/chartDrawing">
    <cdr:from>
      <cdr:x>0.47762</cdr:x>
      <cdr:y>0.80599</cdr:y>
    </cdr:from>
    <cdr:to>
      <cdr:x>0.54922</cdr:x>
      <cdr:y>0.91443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57563" y="2317735"/>
          <a:ext cx="398395" cy="311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trategia%20Rural/Plantillas%202016%20Estrategia%20Rural/BASE%20ACCIONES%20MAYO/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Q304"/>
  <sheetViews>
    <sheetView tabSelected="1" view="pageBreakPreview" zoomScale="80" zoomScaleNormal="95" zoomScaleSheetLayoutView="80" workbookViewId="0">
      <selection activeCell="A2" sqref="A2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5" width="9.7109375" style="1" customWidth="1"/>
    <col min="16" max="16" width="11.140625" style="1" customWidth="1"/>
    <col min="17" max="17" width="13.4257812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207" t="s">
        <v>1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</row>
    <row r="12" spans="1:17" ht="24.95" customHeight="1" x14ac:dyDescent="0.2">
      <c r="A12" s="207" t="s">
        <v>2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</row>
    <row r="13" spans="1:17" ht="24.95" customHeight="1" x14ac:dyDescent="0.2">
      <c r="A13" s="208" t="s">
        <v>3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pans="1:17" ht="18" x14ac:dyDescent="0.2">
      <c r="A14" s="209" t="s">
        <v>4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17" ht="22.15" customHeight="1" thickBot="1" x14ac:dyDescent="0.25">
      <c r="A17" s="12" t="s">
        <v>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6.6" customHeight="1" x14ac:dyDescent="0.2"/>
    <row r="19" spans="1:17" ht="17.25" customHeight="1" thickBot="1" x14ac:dyDescent="0.3">
      <c r="A19" s="13" t="s">
        <v>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2.25" customHeight="1" x14ac:dyDescent="0.2">
      <c r="A20" s="15"/>
    </row>
    <row r="21" spans="1:17" ht="4.9000000000000004" customHeight="1" x14ac:dyDescent="0.2"/>
    <row r="22" spans="1:17" ht="27" customHeight="1" x14ac:dyDescent="0.2">
      <c r="A22" s="16" t="s">
        <v>7</v>
      </c>
      <c r="B22" s="17" t="s">
        <v>8</v>
      </c>
      <c r="C22" s="17" t="s">
        <v>9</v>
      </c>
      <c r="D22" s="17" t="s">
        <v>10</v>
      </c>
      <c r="F22" s="18" t="s">
        <v>11</v>
      </c>
      <c r="G22" s="19" t="s">
        <v>12</v>
      </c>
      <c r="H22" s="17" t="s">
        <v>9</v>
      </c>
      <c r="I22" s="17" t="s">
        <v>10</v>
      </c>
      <c r="J22" s="17" t="s">
        <v>8</v>
      </c>
    </row>
    <row r="23" spans="1:17" s="23" customFormat="1" ht="15" customHeight="1" x14ac:dyDescent="0.25">
      <c r="A23" s="20" t="s">
        <v>13</v>
      </c>
      <c r="B23" s="21">
        <f>C23+D23</f>
        <v>9907</v>
      </c>
      <c r="C23" s="22">
        <v>8428</v>
      </c>
      <c r="D23" s="22">
        <v>1479</v>
      </c>
      <c r="F23" s="24" t="s">
        <v>14</v>
      </c>
      <c r="G23" s="22">
        <v>240</v>
      </c>
      <c r="H23" s="22">
        <v>50033</v>
      </c>
      <c r="I23" s="22">
        <v>8800</v>
      </c>
      <c r="J23" s="21">
        <f>H23+I23</f>
        <v>58833</v>
      </c>
    </row>
    <row r="24" spans="1:17" s="23" customFormat="1" ht="15" customHeight="1" x14ac:dyDescent="0.25">
      <c r="A24" s="25" t="s">
        <v>15</v>
      </c>
      <c r="B24" s="26">
        <f t="shared" ref="B24:B34" si="0">+C24+D24</f>
        <v>9554</v>
      </c>
      <c r="C24" s="22">
        <v>8122</v>
      </c>
      <c r="D24" s="22">
        <v>1432</v>
      </c>
      <c r="F24" s="27" t="s">
        <v>16</v>
      </c>
      <c r="G24" s="22">
        <v>5</v>
      </c>
      <c r="H24" s="22">
        <v>6662</v>
      </c>
      <c r="I24" s="22">
        <v>1572</v>
      </c>
      <c r="J24" s="21">
        <f>H24+I24</f>
        <v>8234</v>
      </c>
    </row>
    <row r="25" spans="1:17" s="23" customFormat="1" ht="15" customHeight="1" x14ac:dyDescent="0.25">
      <c r="A25" s="25" t="s">
        <v>17</v>
      </c>
      <c r="B25" s="26">
        <f t="shared" si="0"/>
        <v>9826</v>
      </c>
      <c r="C25" s="22">
        <v>8244</v>
      </c>
      <c r="D25" s="22">
        <v>1582</v>
      </c>
      <c r="F25" s="27" t="s">
        <v>18</v>
      </c>
      <c r="G25" s="22">
        <v>93</v>
      </c>
      <c r="H25" s="22">
        <v>34490</v>
      </c>
      <c r="I25" s="22">
        <v>5882</v>
      </c>
      <c r="J25" s="21">
        <f>H25+I25</f>
        <v>40372</v>
      </c>
    </row>
    <row r="26" spans="1:17" s="23" customFormat="1" ht="15" customHeight="1" x14ac:dyDescent="0.25">
      <c r="A26" s="25" t="s">
        <v>19</v>
      </c>
      <c r="B26" s="26">
        <f t="shared" si="0"/>
        <v>10925</v>
      </c>
      <c r="C26" s="22">
        <v>9258</v>
      </c>
      <c r="D26" s="22">
        <v>1667</v>
      </c>
      <c r="F26" s="28" t="s">
        <v>20</v>
      </c>
      <c r="G26" s="29">
        <v>1</v>
      </c>
      <c r="H26" s="29">
        <v>339</v>
      </c>
      <c r="I26" s="29">
        <v>62</v>
      </c>
      <c r="J26" s="30">
        <f>+H26+I26</f>
        <v>401</v>
      </c>
    </row>
    <row r="27" spans="1:17" s="23" customFormat="1" ht="15" customHeight="1" x14ac:dyDescent="0.25">
      <c r="A27" s="25" t="s">
        <v>21</v>
      </c>
      <c r="B27" s="26">
        <f t="shared" si="0"/>
        <v>10984</v>
      </c>
      <c r="C27" s="22">
        <v>9293</v>
      </c>
      <c r="D27" s="22">
        <v>1691</v>
      </c>
      <c r="F27" s="16" t="s">
        <v>8</v>
      </c>
      <c r="G27" s="31">
        <f>SUM(G23:G26)</f>
        <v>339</v>
      </c>
      <c r="H27" s="31">
        <f t="shared" ref="H27:J27" si="1">SUM(H23:H26)</f>
        <v>91524</v>
      </c>
      <c r="I27" s="31">
        <f t="shared" si="1"/>
        <v>16316</v>
      </c>
      <c r="J27" s="31">
        <f t="shared" si="1"/>
        <v>107840</v>
      </c>
    </row>
    <row r="28" spans="1:17" s="23" customFormat="1" ht="15" customHeight="1" x14ac:dyDescent="0.25">
      <c r="A28" s="25" t="s">
        <v>22</v>
      </c>
      <c r="B28" s="26">
        <f t="shared" si="0"/>
        <v>10244</v>
      </c>
      <c r="C28" s="22">
        <v>8747</v>
      </c>
      <c r="D28" s="22">
        <v>1497</v>
      </c>
    </row>
    <row r="29" spans="1:17" s="23" customFormat="1" ht="15" customHeight="1" x14ac:dyDescent="0.25">
      <c r="A29" s="25" t="s">
        <v>23</v>
      </c>
      <c r="B29" s="26">
        <f t="shared" si="0"/>
        <v>11110</v>
      </c>
      <c r="C29" s="22">
        <v>9382</v>
      </c>
      <c r="D29" s="22">
        <v>1728</v>
      </c>
    </row>
    <row r="30" spans="1:17" s="23" customFormat="1" ht="15" customHeight="1" x14ac:dyDescent="0.25">
      <c r="A30" s="25" t="s">
        <v>24</v>
      </c>
      <c r="B30" s="26">
        <f t="shared" si="0"/>
        <v>11352</v>
      </c>
      <c r="C30" s="22">
        <v>9599</v>
      </c>
      <c r="D30" s="22">
        <v>1753</v>
      </c>
    </row>
    <row r="31" spans="1:17" s="23" customFormat="1" ht="15" customHeight="1" x14ac:dyDescent="0.25">
      <c r="A31" s="25" t="s">
        <v>25</v>
      </c>
      <c r="B31" s="26">
        <f t="shared" si="0"/>
        <v>11669</v>
      </c>
      <c r="C31" s="22">
        <v>9903</v>
      </c>
      <c r="D31" s="22">
        <v>1766</v>
      </c>
    </row>
    <row r="32" spans="1:17" s="23" customFormat="1" ht="15" customHeight="1" x14ac:dyDescent="0.25">
      <c r="A32" s="25" t="s">
        <v>26</v>
      </c>
      <c r="B32" s="26">
        <f t="shared" si="0"/>
        <v>12269</v>
      </c>
      <c r="C32" s="22">
        <v>10548</v>
      </c>
      <c r="D32" s="22">
        <v>1721</v>
      </c>
    </row>
    <row r="33" spans="1:17" s="23" customFormat="1" ht="15" hidden="1" customHeight="1" x14ac:dyDescent="0.25">
      <c r="A33" s="25" t="s">
        <v>27</v>
      </c>
      <c r="B33" s="26">
        <f t="shared" si="0"/>
        <v>0</v>
      </c>
      <c r="C33" s="22"/>
      <c r="D33" s="22"/>
    </row>
    <row r="34" spans="1:17" s="23" customFormat="1" ht="15" hidden="1" customHeight="1" x14ac:dyDescent="0.25">
      <c r="A34" s="32" t="s">
        <v>28</v>
      </c>
      <c r="B34" s="30">
        <f t="shared" si="0"/>
        <v>0</v>
      </c>
      <c r="C34" s="29"/>
      <c r="D34" s="29"/>
    </row>
    <row r="35" spans="1:17" s="23" customFormat="1" ht="15" customHeight="1" x14ac:dyDescent="0.25">
      <c r="A35" s="16" t="s">
        <v>8</v>
      </c>
      <c r="B35" s="31">
        <f>SUM(B23:B34)</f>
        <v>107840</v>
      </c>
      <c r="C35" s="31">
        <f>SUM(C23:C34)</f>
        <v>91524</v>
      </c>
      <c r="D35" s="31">
        <f>SUM(D23:D34)</f>
        <v>16316</v>
      </c>
    </row>
    <row r="36" spans="1:17" ht="15" customHeight="1" thickBot="1" x14ac:dyDescent="0.25">
      <c r="A36" s="33" t="s">
        <v>29</v>
      </c>
      <c r="B36" s="34">
        <f>B35/$B35</f>
        <v>1</v>
      </c>
      <c r="C36" s="34">
        <f>C35/$B35</f>
        <v>0.84870178041543032</v>
      </c>
      <c r="D36" s="34">
        <f>D35/$B35</f>
        <v>0.15129821958456974</v>
      </c>
    </row>
    <row r="37" spans="1:17" ht="6" customHeight="1" x14ac:dyDescent="0.2">
      <c r="A37" s="35"/>
      <c r="B37" s="36"/>
      <c r="C37" s="36"/>
      <c r="D37" s="36"/>
      <c r="E37" s="37"/>
      <c r="F37" s="38"/>
      <c r="G37" s="39"/>
      <c r="H37" s="39"/>
      <c r="I37" s="39"/>
      <c r="J37" s="39"/>
      <c r="K37" s="37"/>
    </row>
    <row r="38" spans="1:17" s="37" customFormat="1" ht="6" customHeight="1" x14ac:dyDescent="0.2">
      <c r="A38" s="40"/>
    </row>
    <row r="39" spans="1:17" s="41" customFormat="1" ht="17.25" customHeight="1" thickBot="1" x14ac:dyDescent="0.3">
      <c r="A39" s="13" t="s">
        <v>30</v>
      </c>
      <c r="B39" s="14"/>
      <c r="C39" s="14"/>
      <c r="D39" s="14"/>
      <c r="E39" s="14"/>
      <c r="F39" s="14"/>
      <c r="G39" s="13"/>
      <c r="H39" s="14"/>
      <c r="I39" s="13" t="s">
        <v>31</v>
      </c>
      <c r="J39" s="14"/>
      <c r="K39" s="14"/>
      <c r="L39" s="14"/>
      <c r="M39" s="14"/>
      <c r="N39" s="14"/>
      <c r="O39" s="14"/>
      <c r="P39" s="14"/>
      <c r="Q39" s="14"/>
    </row>
    <row r="40" spans="1:17" ht="6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7" ht="30" customHeight="1" x14ac:dyDescent="0.2">
      <c r="A41" s="16" t="s">
        <v>7</v>
      </c>
      <c r="B41" s="17" t="s">
        <v>8</v>
      </c>
      <c r="C41" s="43" t="s">
        <v>32</v>
      </c>
      <c r="D41" s="43" t="s">
        <v>33</v>
      </c>
      <c r="E41" s="43" t="s">
        <v>34</v>
      </c>
      <c r="F41" s="43" t="s">
        <v>35</v>
      </c>
      <c r="G41" s="43" t="s">
        <v>36</v>
      </c>
      <c r="H41" s="44"/>
      <c r="I41" s="210" t="s">
        <v>37</v>
      </c>
      <c r="J41" s="210"/>
      <c r="K41" s="17" t="s">
        <v>38</v>
      </c>
      <c r="L41" s="17" t="s">
        <v>29</v>
      </c>
      <c r="M41" s="45"/>
      <c r="N41" s="46"/>
      <c r="O41" s="46"/>
      <c r="P41" s="46"/>
    </row>
    <row r="42" spans="1:17" s="23" customFormat="1" ht="15" customHeight="1" x14ac:dyDescent="0.25">
      <c r="A42" s="20" t="s">
        <v>13</v>
      </c>
      <c r="B42" s="21">
        <f>C42+D42+E42+F42+G42</f>
        <v>9907</v>
      </c>
      <c r="C42" s="22">
        <v>7625</v>
      </c>
      <c r="D42" s="22">
        <v>885</v>
      </c>
      <c r="E42" s="22">
        <v>1116</v>
      </c>
      <c r="F42" s="22">
        <v>251</v>
      </c>
      <c r="G42" s="22">
        <v>30</v>
      </c>
      <c r="H42" s="47"/>
      <c r="I42" s="20" t="s">
        <v>39</v>
      </c>
      <c r="J42" s="20"/>
      <c r="K42" s="22">
        <v>63750</v>
      </c>
      <c r="L42" s="48">
        <f>K42/K44</f>
        <v>0.59115356083086057</v>
      </c>
      <c r="M42" s="45"/>
      <c r="N42" s="49"/>
      <c r="O42" s="49"/>
      <c r="P42" s="49"/>
    </row>
    <row r="43" spans="1:17" s="23" customFormat="1" ht="15" customHeight="1" x14ac:dyDescent="0.25">
      <c r="A43" s="25" t="s">
        <v>15</v>
      </c>
      <c r="B43" s="21">
        <f t="shared" ref="B43:B53" si="2">C43+D43+E43+F43+G43</f>
        <v>9554</v>
      </c>
      <c r="C43" s="22">
        <v>7680</v>
      </c>
      <c r="D43" s="22">
        <v>752</v>
      </c>
      <c r="E43" s="22">
        <v>864</v>
      </c>
      <c r="F43" s="22">
        <v>231</v>
      </c>
      <c r="G43" s="22">
        <v>27</v>
      </c>
      <c r="H43" s="50"/>
      <c r="I43" s="32" t="s">
        <v>40</v>
      </c>
      <c r="J43" s="32"/>
      <c r="K43" s="29">
        <v>44090</v>
      </c>
      <c r="L43" s="51">
        <f>K43/K44</f>
        <v>0.40884643916913949</v>
      </c>
      <c r="M43" s="45"/>
      <c r="N43" s="49"/>
      <c r="O43" s="49"/>
      <c r="P43" s="49"/>
    </row>
    <row r="44" spans="1:17" s="23" customFormat="1" ht="15" customHeight="1" x14ac:dyDescent="0.25">
      <c r="A44" s="25" t="s">
        <v>17</v>
      </c>
      <c r="B44" s="21">
        <f t="shared" si="2"/>
        <v>9826</v>
      </c>
      <c r="C44" s="22">
        <v>7980</v>
      </c>
      <c r="D44" s="22">
        <v>741</v>
      </c>
      <c r="E44" s="22">
        <v>867</v>
      </c>
      <c r="F44" s="22">
        <v>216</v>
      </c>
      <c r="G44" s="22">
        <v>22</v>
      </c>
      <c r="H44" s="50"/>
      <c r="I44" s="16" t="s">
        <v>8</v>
      </c>
      <c r="J44" s="16"/>
      <c r="K44" s="31">
        <f>K42+K43</f>
        <v>107840</v>
      </c>
      <c r="L44" s="52">
        <f>L42+L43</f>
        <v>1</v>
      </c>
      <c r="M44" s="45"/>
      <c r="N44" s="49"/>
      <c r="O44" s="49"/>
      <c r="P44" s="49"/>
    </row>
    <row r="45" spans="1:17" s="23" customFormat="1" ht="15" customHeight="1" x14ac:dyDescent="0.25">
      <c r="A45" s="25" t="s">
        <v>19</v>
      </c>
      <c r="B45" s="21">
        <f t="shared" si="2"/>
        <v>10925</v>
      </c>
      <c r="C45" s="22">
        <v>8785</v>
      </c>
      <c r="D45" s="22">
        <v>862</v>
      </c>
      <c r="E45" s="22">
        <v>987</v>
      </c>
      <c r="F45" s="22">
        <v>257</v>
      </c>
      <c r="G45" s="22">
        <v>34</v>
      </c>
      <c r="H45" s="50"/>
      <c r="M45" s="45"/>
      <c r="N45" s="49"/>
      <c r="O45" s="49"/>
      <c r="P45" s="49"/>
    </row>
    <row r="46" spans="1:17" s="23" customFormat="1" ht="15" customHeight="1" x14ac:dyDescent="0.25">
      <c r="A46" s="25" t="s">
        <v>21</v>
      </c>
      <c r="B46" s="21">
        <f t="shared" si="2"/>
        <v>10984</v>
      </c>
      <c r="C46" s="22">
        <v>8841</v>
      </c>
      <c r="D46" s="22">
        <v>872</v>
      </c>
      <c r="E46" s="22">
        <v>959</v>
      </c>
      <c r="F46" s="22">
        <v>285</v>
      </c>
      <c r="G46" s="22">
        <v>27</v>
      </c>
      <c r="H46" s="50"/>
      <c r="M46" s="45"/>
      <c r="N46" s="53"/>
      <c r="O46" s="54"/>
      <c r="P46" s="49"/>
    </row>
    <row r="47" spans="1:17" s="23" customFormat="1" ht="15" customHeight="1" x14ac:dyDescent="0.25">
      <c r="A47" s="25" t="s">
        <v>22</v>
      </c>
      <c r="B47" s="21">
        <f t="shared" si="2"/>
        <v>10244</v>
      </c>
      <c r="C47" s="22">
        <v>8251</v>
      </c>
      <c r="D47" s="22">
        <v>792</v>
      </c>
      <c r="E47" s="22">
        <v>895</v>
      </c>
      <c r="F47" s="22">
        <v>269</v>
      </c>
      <c r="G47" s="22">
        <v>37</v>
      </c>
      <c r="H47" s="50"/>
      <c r="M47" s="45"/>
      <c r="N47" s="53"/>
      <c r="O47" s="54"/>
      <c r="P47" s="49"/>
    </row>
    <row r="48" spans="1:17" s="23" customFormat="1" ht="15" customHeight="1" x14ac:dyDescent="0.25">
      <c r="A48" s="25" t="s">
        <v>23</v>
      </c>
      <c r="B48" s="21">
        <f t="shared" si="2"/>
        <v>11110</v>
      </c>
      <c r="C48" s="22">
        <v>8762</v>
      </c>
      <c r="D48" s="22">
        <v>1024</v>
      </c>
      <c r="E48" s="22">
        <v>1016</v>
      </c>
      <c r="F48" s="22">
        <v>278</v>
      </c>
      <c r="G48" s="22">
        <v>30</v>
      </c>
      <c r="H48" s="50"/>
      <c r="M48" s="45"/>
      <c r="N48" s="53"/>
      <c r="O48" s="54"/>
      <c r="P48" s="49"/>
    </row>
    <row r="49" spans="1:17" s="23" customFormat="1" ht="15" customHeight="1" x14ac:dyDescent="0.25">
      <c r="A49" s="25" t="s">
        <v>24</v>
      </c>
      <c r="B49" s="21">
        <f t="shared" si="2"/>
        <v>11352</v>
      </c>
      <c r="C49" s="22">
        <v>9029</v>
      </c>
      <c r="D49" s="22">
        <v>874</v>
      </c>
      <c r="E49" s="22">
        <v>1057</v>
      </c>
      <c r="F49" s="22">
        <v>356</v>
      </c>
      <c r="G49" s="22">
        <v>36</v>
      </c>
      <c r="H49" s="50"/>
      <c r="M49" s="45"/>
      <c r="N49" s="53"/>
      <c r="O49" s="54"/>
      <c r="P49" s="49"/>
    </row>
    <row r="50" spans="1:17" s="23" customFormat="1" ht="15" customHeight="1" x14ac:dyDescent="0.25">
      <c r="A50" s="25" t="s">
        <v>25</v>
      </c>
      <c r="B50" s="21">
        <f t="shared" si="2"/>
        <v>11669</v>
      </c>
      <c r="C50" s="22">
        <v>9380</v>
      </c>
      <c r="D50" s="22">
        <v>998</v>
      </c>
      <c r="E50" s="22">
        <v>1022</v>
      </c>
      <c r="F50" s="22">
        <v>247</v>
      </c>
      <c r="G50" s="22">
        <v>22</v>
      </c>
      <c r="H50" s="50"/>
      <c r="M50" s="45"/>
      <c r="N50" s="53"/>
      <c r="O50" s="54"/>
      <c r="P50" s="49"/>
    </row>
    <row r="51" spans="1:17" s="23" customFormat="1" ht="15" customHeight="1" x14ac:dyDescent="0.25">
      <c r="A51" s="25" t="s">
        <v>26</v>
      </c>
      <c r="B51" s="21">
        <f t="shared" si="2"/>
        <v>12269</v>
      </c>
      <c r="C51" s="22">
        <v>9953</v>
      </c>
      <c r="D51" s="22">
        <v>938</v>
      </c>
      <c r="E51" s="22">
        <v>1050</v>
      </c>
      <c r="F51" s="22">
        <v>305</v>
      </c>
      <c r="G51" s="22">
        <v>23</v>
      </c>
      <c r="H51" s="50"/>
      <c r="M51" s="45"/>
      <c r="N51" s="53"/>
      <c r="O51" s="54"/>
      <c r="P51" s="49"/>
    </row>
    <row r="52" spans="1:17" s="23" customFormat="1" ht="15" hidden="1" customHeight="1" x14ac:dyDescent="0.25">
      <c r="A52" s="25" t="s">
        <v>27</v>
      </c>
      <c r="B52" s="21">
        <f t="shared" si="2"/>
        <v>0</v>
      </c>
      <c r="C52" s="22"/>
      <c r="D52" s="22"/>
      <c r="E52" s="22"/>
      <c r="F52" s="22"/>
      <c r="G52" s="22"/>
      <c r="H52" s="50"/>
      <c r="M52" s="45"/>
      <c r="N52" s="53"/>
      <c r="O52" s="54"/>
      <c r="P52" s="49"/>
    </row>
    <row r="53" spans="1:17" s="23" customFormat="1" ht="15" hidden="1" customHeight="1" x14ac:dyDescent="0.25">
      <c r="A53" s="32" t="s">
        <v>28</v>
      </c>
      <c r="B53" s="30">
        <f t="shared" si="2"/>
        <v>0</v>
      </c>
      <c r="C53" s="29"/>
      <c r="D53" s="29"/>
      <c r="E53" s="29"/>
      <c r="F53" s="29"/>
      <c r="G53" s="29"/>
      <c r="H53" s="50"/>
      <c r="M53" s="45"/>
      <c r="N53" s="53"/>
      <c r="O53" s="54"/>
      <c r="P53" s="49"/>
    </row>
    <row r="54" spans="1:17" s="23" customFormat="1" ht="15" customHeight="1" x14ac:dyDescent="0.25">
      <c r="A54" s="16" t="s">
        <v>8</v>
      </c>
      <c r="B54" s="31">
        <f>SUM(B42:B53)</f>
        <v>107840</v>
      </c>
      <c r="C54" s="31">
        <f>SUM(C42:C53)</f>
        <v>86286</v>
      </c>
      <c r="D54" s="31">
        <f>SUM(D42:D53)</f>
        <v>8738</v>
      </c>
      <c r="E54" s="31">
        <f t="shared" ref="E54" si="3">SUM(E42:E53)</f>
        <v>9833</v>
      </c>
      <c r="F54" s="31">
        <f>SUM(F42:F53)</f>
        <v>2695</v>
      </c>
      <c r="G54" s="31">
        <f>SUM(G42:G53)</f>
        <v>288</v>
      </c>
      <c r="H54" s="47"/>
      <c r="M54" s="55"/>
      <c r="N54" s="56"/>
      <c r="O54" s="56"/>
      <c r="P54" s="49"/>
    </row>
    <row r="55" spans="1:17" ht="15" customHeight="1" thickBot="1" x14ac:dyDescent="0.25">
      <c r="A55" s="57" t="s">
        <v>29</v>
      </c>
      <c r="B55" s="58">
        <f t="shared" ref="B55:G55" si="4">B54/$B54</f>
        <v>1</v>
      </c>
      <c r="C55" s="58">
        <f t="shared" si="4"/>
        <v>0.80012982195845694</v>
      </c>
      <c r="D55" s="58">
        <f t="shared" si="4"/>
        <v>8.1027448071216618E-2</v>
      </c>
      <c r="E55" s="58">
        <f t="shared" si="4"/>
        <v>9.1181379821958453E-2</v>
      </c>
      <c r="F55" s="58">
        <f t="shared" si="4"/>
        <v>2.499072700296736E-2</v>
      </c>
      <c r="G55" s="58">
        <f t="shared" si="4"/>
        <v>2.6706231454005935E-3</v>
      </c>
      <c r="H55" s="47"/>
      <c r="M55" s="46"/>
      <c r="N55" s="46"/>
      <c r="O55" s="46"/>
      <c r="P55" s="56"/>
    </row>
    <row r="56" spans="1:17" ht="15" x14ac:dyDescent="0.2">
      <c r="A56" s="55"/>
      <c r="B56" s="59"/>
      <c r="C56" s="59"/>
      <c r="D56" s="59"/>
      <c r="E56" s="59"/>
      <c r="G56" s="38"/>
      <c r="H56" s="38"/>
      <c r="M56" s="46"/>
      <c r="N56" s="46"/>
      <c r="O56" s="46"/>
      <c r="P56" s="56"/>
    </row>
    <row r="57" spans="1:17" ht="15" x14ac:dyDescent="0.2">
      <c r="A57" s="55"/>
      <c r="B57" s="59"/>
      <c r="C57" s="59"/>
      <c r="D57" s="59"/>
      <c r="E57" s="59"/>
      <c r="G57" s="38"/>
      <c r="H57" s="38"/>
      <c r="M57" s="46"/>
      <c r="N57" s="46"/>
      <c r="O57" s="46"/>
      <c r="P57" s="56"/>
    </row>
    <row r="58" spans="1:17" ht="15" x14ac:dyDescent="0.2">
      <c r="A58" s="55"/>
      <c r="B58" s="59"/>
      <c r="C58" s="59"/>
      <c r="D58" s="59"/>
      <c r="E58" s="59"/>
      <c r="G58" s="38"/>
      <c r="H58" s="38"/>
      <c r="M58" s="46"/>
      <c r="N58" s="46"/>
      <c r="O58" s="46"/>
      <c r="P58" s="56"/>
    </row>
    <row r="59" spans="1:17" s="37" customFormat="1" x14ac:dyDescent="0.2">
      <c r="B59" s="60"/>
    </row>
    <row r="60" spans="1:17" ht="16.5" thickBot="1" x14ac:dyDescent="0.3">
      <c r="A60" s="203" t="s">
        <v>41</v>
      </c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14"/>
    </row>
    <row r="61" spans="1:17" ht="4.5" customHeight="1" x14ac:dyDescent="0.2">
      <c r="M61" s="46"/>
      <c r="N61" s="46"/>
      <c r="O61" s="46"/>
      <c r="P61" s="46"/>
      <c r="Q61" s="46"/>
    </row>
    <row r="62" spans="1:17" ht="3" customHeight="1" x14ac:dyDescent="0.2">
      <c r="L62" s="61"/>
      <c r="P62" s="46"/>
      <c r="Q62" s="46"/>
    </row>
    <row r="63" spans="1:17" ht="31.5" customHeight="1" x14ac:dyDescent="0.2">
      <c r="A63" s="62" t="s">
        <v>42</v>
      </c>
      <c r="B63" s="17" t="s">
        <v>8</v>
      </c>
      <c r="C63" s="19" t="s">
        <v>43</v>
      </c>
      <c r="D63" s="19" t="s">
        <v>44</v>
      </c>
      <c r="E63" s="19" t="s">
        <v>45</v>
      </c>
      <c r="F63" s="19" t="s">
        <v>46</v>
      </c>
      <c r="G63" s="19" t="s">
        <v>47</v>
      </c>
      <c r="H63" s="19" t="s">
        <v>48</v>
      </c>
      <c r="I63" s="19" t="s">
        <v>49</v>
      </c>
      <c r="J63" s="19" t="s">
        <v>50</v>
      </c>
      <c r="L63" s="46"/>
      <c r="M63" s="63" t="s">
        <v>51</v>
      </c>
      <c r="N63" s="64">
        <f>C76+D76</f>
        <v>19556</v>
      </c>
      <c r="O63" s="65">
        <f>N63/N$76</f>
        <v>0.18134272997032641</v>
      </c>
      <c r="P63" s="61"/>
      <c r="Q63" s="46"/>
    </row>
    <row r="64" spans="1:17" s="23" customFormat="1" ht="15" customHeight="1" x14ac:dyDescent="0.25">
      <c r="A64" s="20" t="s">
        <v>13</v>
      </c>
      <c r="B64" s="21">
        <f t="shared" ref="B64:B75" si="5">SUM(C64:J64)</f>
        <v>9907</v>
      </c>
      <c r="C64" s="22">
        <v>553</v>
      </c>
      <c r="D64" s="22">
        <v>1150</v>
      </c>
      <c r="E64" s="22">
        <v>1224</v>
      </c>
      <c r="F64" s="22">
        <v>1365</v>
      </c>
      <c r="G64" s="22">
        <v>2205</v>
      </c>
      <c r="H64" s="22">
        <v>1731</v>
      </c>
      <c r="I64" s="22">
        <v>1065</v>
      </c>
      <c r="J64" s="22">
        <v>614</v>
      </c>
      <c r="L64" s="49"/>
      <c r="M64" s="63" t="s">
        <v>52</v>
      </c>
      <c r="N64" s="64">
        <f>E76</f>
        <v>14349</v>
      </c>
      <c r="O64" s="65">
        <f>N64/N$76</f>
        <v>0.133058234421365</v>
      </c>
      <c r="P64" s="66"/>
      <c r="Q64" s="49"/>
    </row>
    <row r="65" spans="1:17" s="23" customFormat="1" ht="15" customHeight="1" x14ac:dyDescent="0.25">
      <c r="A65" s="25" t="s">
        <v>15</v>
      </c>
      <c r="B65" s="26">
        <f t="shared" si="5"/>
        <v>9554</v>
      </c>
      <c r="C65" s="22">
        <v>527</v>
      </c>
      <c r="D65" s="22">
        <v>1165</v>
      </c>
      <c r="E65" s="22">
        <v>1255</v>
      </c>
      <c r="F65" s="22">
        <v>1411</v>
      </c>
      <c r="G65" s="22">
        <v>1943</v>
      </c>
      <c r="H65" s="22">
        <v>1645</v>
      </c>
      <c r="I65" s="22">
        <v>998</v>
      </c>
      <c r="J65" s="22">
        <v>610</v>
      </c>
      <c r="L65" s="49"/>
      <c r="M65" s="63" t="s">
        <v>53</v>
      </c>
      <c r="N65" s="64">
        <f>F76+G76+H76+I76</f>
        <v>67304</v>
      </c>
      <c r="O65" s="65">
        <f>N65/N$76</f>
        <v>0.62410979228486652</v>
      </c>
      <c r="P65" s="66"/>
      <c r="Q65" s="49"/>
    </row>
    <row r="66" spans="1:17" s="23" customFormat="1" ht="15" customHeight="1" x14ac:dyDescent="0.25">
      <c r="A66" s="25" t="s">
        <v>17</v>
      </c>
      <c r="B66" s="26">
        <f t="shared" si="5"/>
        <v>9826</v>
      </c>
      <c r="C66" s="22">
        <v>503</v>
      </c>
      <c r="D66" s="22">
        <v>1182</v>
      </c>
      <c r="E66" s="22">
        <v>1249</v>
      </c>
      <c r="F66" s="22">
        <v>1415</v>
      </c>
      <c r="G66" s="22">
        <v>2172</v>
      </c>
      <c r="H66" s="22">
        <v>1666</v>
      </c>
      <c r="I66" s="22">
        <v>1027</v>
      </c>
      <c r="J66" s="22">
        <v>612</v>
      </c>
      <c r="L66" s="49"/>
      <c r="M66" s="63" t="s">
        <v>54</v>
      </c>
      <c r="N66" s="64">
        <f>J76</f>
        <v>6631</v>
      </c>
      <c r="O66" s="65">
        <f>N66/N$76</f>
        <v>6.1489243323442133E-2</v>
      </c>
      <c r="P66" s="66"/>
      <c r="Q66" s="49"/>
    </row>
    <row r="67" spans="1:17" s="23" customFormat="1" ht="15" customHeight="1" x14ac:dyDescent="0.25">
      <c r="A67" s="25" t="s">
        <v>19</v>
      </c>
      <c r="B67" s="26">
        <f t="shared" si="5"/>
        <v>10925</v>
      </c>
      <c r="C67" s="22">
        <v>697</v>
      </c>
      <c r="D67" s="22">
        <v>1417</v>
      </c>
      <c r="E67" s="22">
        <v>1482</v>
      </c>
      <c r="F67" s="22">
        <v>1473</v>
      </c>
      <c r="G67" s="22">
        <v>2348</v>
      </c>
      <c r="H67" s="22">
        <v>1769</v>
      </c>
      <c r="I67" s="22">
        <v>1079</v>
      </c>
      <c r="J67" s="22">
        <v>660</v>
      </c>
      <c r="L67" s="49"/>
      <c r="M67" s="66"/>
      <c r="N67" s="66"/>
      <c r="O67" s="66"/>
      <c r="P67" s="66"/>
      <c r="Q67" s="49"/>
    </row>
    <row r="68" spans="1:17" s="23" customFormat="1" ht="15" customHeight="1" x14ac:dyDescent="0.25">
      <c r="A68" s="25" t="s">
        <v>21</v>
      </c>
      <c r="B68" s="26">
        <f t="shared" si="5"/>
        <v>10984</v>
      </c>
      <c r="C68" s="22">
        <v>669</v>
      </c>
      <c r="D68" s="22">
        <v>1405</v>
      </c>
      <c r="E68" s="22">
        <v>1470</v>
      </c>
      <c r="F68" s="22">
        <v>1564</v>
      </c>
      <c r="G68" s="22">
        <v>2325</v>
      </c>
      <c r="H68" s="22">
        <v>1821</v>
      </c>
      <c r="I68" s="22">
        <v>1070</v>
      </c>
      <c r="J68" s="22">
        <v>660</v>
      </c>
      <c r="K68" s="67"/>
      <c r="L68" s="68"/>
      <c r="M68" s="66"/>
      <c r="N68" s="66"/>
      <c r="O68" s="66"/>
      <c r="P68" s="66"/>
      <c r="Q68" s="49"/>
    </row>
    <row r="69" spans="1:17" s="23" customFormat="1" ht="15" customHeight="1" x14ac:dyDescent="0.25">
      <c r="A69" s="25" t="s">
        <v>22</v>
      </c>
      <c r="B69" s="26">
        <f t="shared" si="5"/>
        <v>10244</v>
      </c>
      <c r="C69" s="22">
        <v>573</v>
      </c>
      <c r="D69" s="22">
        <v>1280</v>
      </c>
      <c r="E69" s="22">
        <v>1374</v>
      </c>
      <c r="F69" s="22">
        <v>1526</v>
      </c>
      <c r="G69" s="22">
        <v>2095</v>
      </c>
      <c r="H69" s="22">
        <v>1732</v>
      </c>
      <c r="I69" s="22">
        <v>1033</v>
      </c>
      <c r="J69" s="22">
        <v>631</v>
      </c>
      <c r="K69" s="67"/>
      <c r="L69" s="68"/>
      <c r="M69" s="63"/>
      <c r="N69" s="69"/>
      <c r="O69" s="64"/>
      <c r="P69" s="70"/>
      <c r="Q69" s="49"/>
    </row>
    <row r="70" spans="1:17" s="23" customFormat="1" ht="15" customHeight="1" x14ac:dyDescent="0.25">
      <c r="A70" s="25" t="s">
        <v>23</v>
      </c>
      <c r="B70" s="26">
        <f t="shared" si="5"/>
        <v>11110</v>
      </c>
      <c r="C70" s="22">
        <v>646</v>
      </c>
      <c r="D70" s="22">
        <v>1439</v>
      </c>
      <c r="E70" s="22">
        <v>1535</v>
      </c>
      <c r="F70" s="22">
        <v>1532</v>
      </c>
      <c r="G70" s="22">
        <v>2376</v>
      </c>
      <c r="H70" s="22">
        <v>1816</v>
      </c>
      <c r="I70" s="22">
        <v>1119</v>
      </c>
      <c r="J70" s="22">
        <v>647</v>
      </c>
      <c r="K70" s="67"/>
      <c r="L70" s="68"/>
      <c r="M70" s="63"/>
      <c r="N70" s="69"/>
      <c r="O70" s="64"/>
      <c r="P70" s="70"/>
      <c r="Q70" s="49"/>
    </row>
    <row r="71" spans="1:17" s="23" customFormat="1" ht="15" customHeight="1" x14ac:dyDescent="0.25">
      <c r="A71" s="25" t="s">
        <v>24</v>
      </c>
      <c r="B71" s="26">
        <f t="shared" si="5"/>
        <v>11352</v>
      </c>
      <c r="C71" s="22">
        <v>711</v>
      </c>
      <c r="D71" s="22">
        <v>1437</v>
      </c>
      <c r="E71" s="22">
        <v>1490</v>
      </c>
      <c r="F71" s="22">
        <v>1581</v>
      </c>
      <c r="G71" s="22">
        <v>2324</v>
      </c>
      <c r="H71" s="22">
        <v>1873</v>
      </c>
      <c r="I71" s="22">
        <v>1219</v>
      </c>
      <c r="J71" s="22">
        <v>717</v>
      </c>
      <c r="K71" s="67"/>
      <c r="L71" s="68"/>
      <c r="M71" s="63"/>
      <c r="N71" s="69"/>
      <c r="O71" s="64"/>
      <c r="P71" s="70"/>
      <c r="Q71" s="49"/>
    </row>
    <row r="72" spans="1:17" s="23" customFormat="1" ht="15" customHeight="1" x14ac:dyDescent="0.25">
      <c r="A72" s="25" t="s">
        <v>25</v>
      </c>
      <c r="B72" s="26">
        <f t="shared" si="5"/>
        <v>11669</v>
      </c>
      <c r="C72" s="22">
        <v>626</v>
      </c>
      <c r="D72" s="22">
        <v>1478</v>
      </c>
      <c r="E72" s="22">
        <v>1658</v>
      </c>
      <c r="F72" s="22">
        <v>1591</v>
      </c>
      <c r="G72" s="22">
        <v>2339</v>
      </c>
      <c r="H72" s="22">
        <v>1993</v>
      </c>
      <c r="I72" s="22">
        <v>1238</v>
      </c>
      <c r="J72" s="22">
        <v>746</v>
      </c>
      <c r="L72" s="49"/>
      <c r="M72" s="63"/>
      <c r="N72" s="69"/>
      <c r="O72" s="64"/>
      <c r="P72" s="70"/>
      <c r="Q72" s="49"/>
    </row>
    <row r="73" spans="1:17" s="23" customFormat="1" ht="15" customHeight="1" x14ac:dyDescent="0.25">
      <c r="A73" s="25" t="s">
        <v>26</v>
      </c>
      <c r="B73" s="26">
        <f t="shared" si="5"/>
        <v>12269</v>
      </c>
      <c r="C73" s="22">
        <v>645</v>
      </c>
      <c r="D73" s="22">
        <v>1453</v>
      </c>
      <c r="E73" s="22">
        <v>1612</v>
      </c>
      <c r="F73" s="22">
        <v>1821</v>
      </c>
      <c r="G73" s="22">
        <v>2724</v>
      </c>
      <c r="H73" s="22">
        <v>2075</v>
      </c>
      <c r="I73" s="22">
        <v>1205</v>
      </c>
      <c r="J73" s="22">
        <v>734</v>
      </c>
      <c r="L73" s="49"/>
      <c r="M73" s="63"/>
      <c r="N73" s="69"/>
      <c r="O73" s="64"/>
      <c r="P73" s="70"/>
      <c r="Q73" s="49"/>
    </row>
    <row r="74" spans="1:17" s="23" customFormat="1" ht="15" hidden="1" customHeight="1" x14ac:dyDescent="0.25">
      <c r="A74" s="25" t="s">
        <v>27</v>
      </c>
      <c r="B74" s="26">
        <f t="shared" si="5"/>
        <v>0</v>
      </c>
      <c r="C74" s="22"/>
      <c r="D74" s="22"/>
      <c r="E74" s="22"/>
      <c r="F74" s="22"/>
      <c r="G74" s="22"/>
      <c r="H74" s="22"/>
      <c r="I74" s="22"/>
      <c r="J74" s="22"/>
      <c r="L74" s="49"/>
      <c r="M74" s="63"/>
      <c r="N74" s="69"/>
      <c r="O74" s="64"/>
      <c r="P74" s="70"/>
      <c r="Q74" s="49"/>
    </row>
    <row r="75" spans="1:17" s="23" customFormat="1" ht="15" hidden="1" customHeight="1" x14ac:dyDescent="0.25">
      <c r="A75" s="32" t="s">
        <v>28</v>
      </c>
      <c r="B75" s="30">
        <f t="shared" si="5"/>
        <v>0</v>
      </c>
      <c r="C75" s="29"/>
      <c r="D75" s="29"/>
      <c r="E75" s="29"/>
      <c r="F75" s="29"/>
      <c r="G75" s="29"/>
      <c r="H75" s="29"/>
      <c r="I75" s="29"/>
      <c r="J75" s="29"/>
      <c r="L75" s="49"/>
      <c r="M75" s="63"/>
      <c r="N75" s="69"/>
      <c r="O75" s="64"/>
      <c r="P75" s="70"/>
      <c r="Q75" s="49"/>
    </row>
    <row r="76" spans="1:17" s="23" customFormat="1" ht="15" customHeight="1" x14ac:dyDescent="0.25">
      <c r="A76" s="16" t="s">
        <v>8</v>
      </c>
      <c r="B76" s="31">
        <f t="shared" ref="B76:J76" si="6">SUM(B64:B75)</f>
        <v>107840</v>
      </c>
      <c r="C76" s="31">
        <f t="shared" ref="C76:H76" si="7">SUM(C64:C75)</f>
        <v>6150</v>
      </c>
      <c r="D76" s="31">
        <f t="shared" si="7"/>
        <v>13406</v>
      </c>
      <c r="E76" s="31">
        <f t="shared" si="7"/>
        <v>14349</v>
      </c>
      <c r="F76" s="31">
        <f t="shared" si="7"/>
        <v>15279</v>
      </c>
      <c r="G76" s="31">
        <f t="shared" si="7"/>
        <v>22851</v>
      </c>
      <c r="H76" s="31">
        <f t="shared" si="7"/>
        <v>18121</v>
      </c>
      <c r="I76" s="31">
        <f t="shared" si="6"/>
        <v>11053</v>
      </c>
      <c r="J76" s="31">
        <f t="shared" si="6"/>
        <v>6631</v>
      </c>
      <c r="L76" s="49"/>
      <c r="M76" s="69" t="s">
        <v>8</v>
      </c>
      <c r="N76" s="64">
        <f>SUM(N62:N75)</f>
        <v>107840</v>
      </c>
      <c r="O76" s="71">
        <f>N76/N$76</f>
        <v>1</v>
      </c>
      <c r="P76" s="66"/>
      <c r="Q76" s="49"/>
    </row>
    <row r="77" spans="1:17" s="23" customFormat="1" ht="15" customHeight="1" thickBot="1" x14ac:dyDescent="0.3">
      <c r="A77" s="33" t="s">
        <v>29</v>
      </c>
      <c r="B77" s="34">
        <f t="shared" ref="B77:H77" si="8">B76/$B76</f>
        <v>1</v>
      </c>
      <c r="C77" s="34">
        <f>C76/$B76</f>
        <v>5.7028931750741842E-2</v>
      </c>
      <c r="D77" s="34">
        <f t="shared" si="8"/>
        <v>0.12431379821958458</v>
      </c>
      <c r="E77" s="34">
        <f>E76/$B76</f>
        <v>0.133058234421365</v>
      </c>
      <c r="F77" s="34">
        <f t="shared" si="8"/>
        <v>0.14168212166172106</v>
      </c>
      <c r="G77" s="34">
        <f t="shared" si="8"/>
        <v>0.21189725519287833</v>
      </c>
      <c r="H77" s="34">
        <f t="shared" si="8"/>
        <v>0.16803597922848665</v>
      </c>
      <c r="I77" s="34">
        <f>I76/$B76</f>
        <v>0.10249443620178042</v>
      </c>
      <c r="J77" s="34">
        <f>J76/$B76</f>
        <v>6.1489243323442133E-2</v>
      </c>
      <c r="L77" s="49"/>
      <c r="M77" s="49"/>
      <c r="N77" s="49"/>
      <c r="O77" s="49"/>
      <c r="P77" s="49"/>
      <c r="Q77" s="49"/>
    </row>
    <row r="78" spans="1:17" ht="33.75" customHeight="1" x14ac:dyDescent="0.2">
      <c r="A78" s="72" t="s">
        <v>55</v>
      </c>
      <c r="B78" s="73"/>
      <c r="F78" s="73"/>
      <c r="G78" s="73"/>
      <c r="H78" s="73"/>
      <c r="I78" s="73"/>
      <c r="L78" s="74"/>
      <c r="P78" s="74"/>
      <c r="Q78" s="75"/>
    </row>
    <row r="79" spans="1:17" x14ac:dyDescent="0.2">
      <c r="A79" s="72"/>
      <c r="B79" s="73"/>
      <c r="F79" s="73"/>
      <c r="G79" s="73"/>
      <c r="H79" s="73"/>
      <c r="I79" s="73"/>
      <c r="L79" s="61"/>
      <c r="M79" s="69"/>
      <c r="N79" s="64"/>
      <c r="O79" s="71"/>
      <c r="P79" s="61"/>
      <c r="Q79" s="75"/>
    </row>
    <row r="80" spans="1:17" ht="16.5" thickBot="1" x14ac:dyDescent="0.3">
      <c r="A80" s="76" t="s">
        <v>56</v>
      </c>
      <c r="B80" s="14"/>
      <c r="C80" s="14"/>
      <c r="D80" s="14"/>
      <c r="E80" s="14"/>
      <c r="F80" s="14"/>
      <c r="H80" s="13" t="s">
        <v>57</v>
      </c>
      <c r="I80" s="14"/>
      <c r="J80" s="14"/>
      <c r="K80" s="14"/>
      <c r="L80" s="77"/>
      <c r="M80" s="77"/>
      <c r="N80" s="77"/>
      <c r="O80" s="77"/>
      <c r="P80" s="77"/>
      <c r="Q80" s="13"/>
    </row>
    <row r="81" spans="1:17" ht="3.75" customHeight="1" x14ac:dyDescent="0.25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7" ht="2.25" customHeight="1" x14ac:dyDescent="0.2"/>
    <row r="83" spans="1:17" ht="6" hidden="1" customHeight="1" x14ac:dyDescent="0.2"/>
    <row r="84" spans="1:17" s="80" customFormat="1" ht="30" customHeight="1" x14ac:dyDescent="0.25">
      <c r="A84" s="204" t="s">
        <v>7</v>
      </c>
      <c r="B84" s="206" t="s">
        <v>8</v>
      </c>
      <c r="C84" s="205" t="s">
        <v>58</v>
      </c>
      <c r="D84" s="206" t="s">
        <v>59</v>
      </c>
      <c r="E84" s="206" t="s">
        <v>60</v>
      </c>
      <c r="F84" s="206" t="s">
        <v>61</v>
      </c>
      <c r="G84" s="79"/>
      <c r="H84" s="204" t="s">
        <v>7</v>
      </c>
      <c r="I84" s="205" t="s">
        <v>62</v>
      </c>
      <c r="J84" s="190" t="s">
        <v>8</v>
      </c>
      <c r="K84" s="190" t="s">
        <v>63</v>
      </c>
      <c r="L84" s="190"/>
      <c r="M84" s="190"/>
      <c r="N84" s="190" t="s">
        <v>8</v>
      </c>
      <c r="O84" s="190" t="s">
        <v>64</v>
      </c>
      <c r="P84" s="190"/>
      <c r="Q84" s="190"/>
    </row>
    <row r="85" spans="1:17" s="80" customFormat="1" ht="18.75" customHeight="1" x14ac:dyDescent="0.25">
      <c r="A85" s="204"/>
      <c r="B85" s="206"/>
      <c r="C85" s="205"/>
      <c r="D85" s="206"/>
      <c r="E85" s="206"/>
      <c r="F85" s="206"/>
      <c r="G85" s="79"/>
      <c r="H85" s="204"/>
      <c r="I85" s="205"/>
      <c r="J85" s="190"/>
      <c r="K85" s="81" t="s">
        <v>65</v>
      </c>
      <c r="L85" s="81" t="s">
        <v>66</v>
      </c>
      <c r="M85" s="81" t="s">
        <v>67</v>
      </c>
      <c r="N85" s="190"/>
      <c r="O85" s="82" t="s">
        <v>65</v>
      </c>
      <c r="P85" s="82" t="s">
        <v>66</v>
      </c>
      <c r="Q85" s="82" t="s">
        <v>67</v>
      </c>
    </row>
    <row r="86" spans="1:17" ht="15" customHeight="1" x14ac:dyDescent="0.2">
      <c r="A86" s="83" t="s">
        <v>13</v>
      </c>
      <c r="B86" s="21">
        <f>SUM(C86:F86)</f>
        <v>9907</v>
      </c>
      <c r="C86" s="22">
        <v>51</v>
      </c>
      <c r="D86" s="22">
        <v>4994</v>
      </c>
      <c r="E86" s="22">
        <v>4063</v>
      </c>
      <c r="F86" s="22">
        <v>799</v>
      </c>
      <c r="G86" s="84"/>
      <c r="H86" s="83" t="s">
        <v>13</v>
      </c>
      <c r="I86" s="85">
        <v>218</v>
      </c>
      <c r="J86" s="21">
        <f t="shared" ref="J86:J97" si="9">K86+L86+M86</f>
        <v>416</v>
      </c>
      <c r="K86" s="86">
        <v>264</v>
      </c>
      <c r="L86" s="86">
        <v>145</v>
      </c>
      <c r="M86" s="86">
        <v>7</v>
      </c>
      <c r="N86" s="21">
        <f t="shared" ref="N86:N97" si="10">O86+P86+Q86</f>
        <v>3</v>
      </c>
      <c r="O86" s="86">
        <v>2</v>
      </c>
      <c r="P86" s="86">
        <v>1</v>
      </c>
      <c r="Q86" s="86">
        <v>0</v>
      </c>
    </row>
    <row r="87" spans="1:17" ht="15" customHeight="1" x14ac:dyDescent="0.2">
      <c r="A87" s="25" t="s">
        <v>15</v>
      </c>
      <c r="B87" s="26">
        <f>SUM(C87:F87)</f>
        <v>9554</v>
      </c>
      <c r="C87" s="22">
        <v>51</v>
      </c>
      <c r="D87" s="22">
        <v>4875</v>
      </c>
      <c r="E87" s="22">
        <v>3705</v>
      </c>
      <c r="F87" s="22">
        <v>923</v>
      </c>
      <c r="G87" s="84"/>
      <c r="H87" s="25" t="s">
        <v>15</v>
      </c>
      <c r="I87" s="85">
        <v>179</v>
      </c>
      <c r="J87" s="26">
        <f t="shared" si="9"/>
        <v>473</v>
      </c>
      <c r="K87" s="86">
        <v>336</v>
      </c>
      <c r="L87" s="86">
        <v>131</v>
      </c>
      <c r="M87" s="86">
        <v>6</v>
      </c>
      <c r="N87" s="26">
        <f t="shared" si="10"/>
        <v>1</v>
      </c>
      <c r="O87" s="86">
        <v>0</v>
      </c>
      <c r="P87" s="86">
        <v>1</v>
      </c>
      <c r="Q87" s="86">
        <v>0</v>
      </c>
    </row>
    <row r="88" spans="1:17" ht="15" customHeight="1" x14ac:dyDescent="0.2">
      <c r="A88" s="87" t="s">
        <v>17</v>
      </c>
      <c r="B88" s="26">
        <f>SUM(C88:F88)</f>
        <v>9826</v>
      </c>
      <c r="C88" s="22">
        <v>53</v>
      </c>
      <c r="D88" s="22">
        <v>5060</v>
      </c>
      <c r="E88" s="22">
        <v>3898</v>
      </c>
      <c r="F88" s="22">
        <v>815</v>
      </c>
      <c r="G88" s="84"/>
      <c r="H88" s="87" t="s">
        <v>17</v>
      </c>
      <c r="I88" s="85">
        <v>223</v>
      </c>
      <c r="J88" s="26">
        <f>K88+L88+M88</f>
        <v>417</v>
      </c>
      <c r="K88" s="86">
        <v>286</v>
      </c>
      <c r="L88" s="86">
        <v>130</v>
      </c>
      <c r="M88" s="86">
        <v>1</v>
      </c>
      <c r="N88" s="26">
        <f>O88+P88+Q88</f>
        <v>4</v>
      </c>
      <c r="O88" s="86">
        <v>4</v>
      </c>
      <c r="P88" s="86">
        <v>0</v>
      </c>
      <c r="Q88" s="86">
        <v>0</v>
      </c>
    </row>
    <row r="89" spans="1:17" ht="15" customHeight="1" x14ac:dyDescent="0.2">
      <c r="A89" s="25" t="s">
        <v>19</v>
      </c>
      <c r="B89" s="26">
        <f>SUM(C89:F89)</f>
        <v>10925</v>
      </c>
      <c r="C89" s="22">
        <v>66</v>
      </c>
      <c r="D89" s="22">
        <v>5556</v>
      </c>
      <c r="E89" s="22">
        <v>4308</v>
      </c>
      <c r="F89" s="22">
        <v>995</v>
      </c>
      <c r="G89" s="84"/>
      <c r="H89" s="25" t="s">
        <v>19</v>
      </c>
      <c r="I89" s="85">
        <v>235</v>
      </c>
      <c r="J89" s="26">
        <f t="shared" si="9"/>
        <v>495</v>
      </c>
      <c r="K89" s="86">
        <v>368</v>
      </c>
      <c r="L89" s="86">
        <v>122</v>
      </c>
      <c r="M89" s="86">
        <v>5</v>
      </c>
      <c r="N89" s="26">
        <f t="shared" si="10"/>
        <v>4</v>
      </c>
      <c r="O89" s="86">
        <v>4</v>
      </c>
      <c r="P89" s="86">
        <v>0</v>
      </c>
      <c r="Q89" s="86">
        <v>0</v>
      </c>
    </row>
    <row r="90" spans="1:17" ht="15" customHeight="1" x14ac:dyDescent="0.2">
      <c r="A90" s="87" t="s">
        <v>21</v>
      </c>
      <c r="B90" s="26">
        <f>SUM(C90:F90)</f>
        <v>10984</v>
      </c>
      <c r="C90" s="22">
        <v>47</v>
      </c>
      <c r="D90" s="22">
        <v>5480</v>
      </c>
      <c r="E90" s="22">
        <v>4378</v>
      </c>
      <c r="F90" s="22">
        <v>1079</v>
      </c>
      <c r="G90" s="84"/>
      <c r="H90" s="87" t="s">
        <v>21</v>
      </c>
      <c r="I90" s="85">
        <v>265</v>
      </c>
      <c r="J90" s="26">
        <f t="shared" si="9"/>
        <v>522</v>
      </c>
      <c r="K90" s="86">
        <v>364</v>
      </c>
      <c r="L90" s="86">
        <v>155</v>
      </c>
      <c r="M90" s="86">
        <v>3</v>
      </c>
      <c r="N90" s="88">
        <f t="shared" si="10"/>
        <v>1</v>
      </c>
      <c r="O90" s="86">
        <v>1</v>
      </c>
      <c r="P90" s="86">
        <v>0</v>
      </c>
      <c r="Q90" s="86">
        <v>0</v>
      </c>
    </row>
    <row r="91" spans="1:17" ht="15" customHeight="1" x14ac:dyDescent="0.2">
      <c r="A91" s="25" t="s">
        <v>22</v>
      </c>
      <c r="B91" s="26">
        <f t="shared" ref="B91:B96" si="11">SUM(C91:F91)</f>
        <v>10244</v>
      </c>
      <c r="C91" s="22">
        <v>50</v>
      </c>
      <c r="D91" s="22">
        <v>5149</v>
      </c>
      <c r="E91" s="22">
        <v>4045</v>
      </c>
      <c r="F91" s="22">
        <v>1000</v>
      </c>
      <c r="G91" s="84"/>
      <c r="H91" s="25" t="s">
        <v>22</v>
      </c>
      <c r="I91" s="85">
        <v>186</v>
      </c>
      <c r="J91" s="26">
        <f t="shared" si="9"/>
        <v>472</v>
      </c>
      <c r="K91" s="86">
        <v>316</v>
      </c>
      <c r="L91" s="86">
        <v>152</v>
      </c>
      <c r="M91" s="86">
        <v>4</v>
      </c>
      <c r="N91" s="26">
        <f t="shared" si="10"/>
        <v>7</v>
      </c>
      <c r="O91" s="86">
        <v>4</v>
      </c>
      <c r="P91" s="86">
        <v>3</v>
      </c>
      <c r="Q91" s="86">
        <v>0</v>
      </c>
    </row>
    <row r="92" spans="1:17" ht="15" customHeight="1" x14ac:dyDescent="0.2">
      <c r="A92" s="87" t="s">
        <v>23</v>
      </c>
      <c r="B92" s="26">
        <f t="shared" si="11"/>
        <v>11110</v>
      </c>
      <c r="C92" s="22">
        <v>42</v>
      </c>
      <c r="D92" s="22">
        <v>5613</v>
      </c>
      <c r="E92" s="22">
        <v>4413</v>
      </c>
      <c r="F92" s="22">
        <v>1042</v>
      </c>
      <c r="G92" s="84"/>
      <c r="H92" s="25" t="s">
        <v>23</v>
      </c>
      <c r="I92" s="85">
        <v>282</v>
      </c>
      <c r="J92" s="26">
        <f t="shared" si="9"/>
        <v>514</v>
      </c>
      <c r="K92" s="86">
        <v>321</v>
      </c>
      <c r="L92" s="86">
        <v>188</v>
      </c>
      <c r="M92" s="86">
        <v>5</v>
      </c>
      <c r="N92" s="26">
        <f t="shared" si="10"/>
        <v>3</v>
      </c>
      <c r="O92" s="86">
        <v>2</v>
      </c>
      <c r="P92" s="86">
        <v>1</v>
      </c>
      <c r="Q92" s="86">
        <v>0</v>
      </c>
    </row>
    <row r="93" spans="1:17" ht="15" customHeight="1" x14ac:dyDescent="0.2">
      <c r="A93" s="25" t="s">
        <v>24</v>
      </c>
      <c r="B93" s="26">
        <f t="shared" si="11"/>
        <v>11352</v>
      </c>
      <c r="C93" s="22">
        <v>58</v>
      </c>
      <c r="D93" s="22">
        <v>5762</v>
      </c>
      <c r="E93" s="22">
        <v>4445</v>
      </c>
      <c r="F93" s="22">
        <v>1087</v>
      </c>
      <c r="G93" s="84"/>
      <c r="H93" s="25" t="s">
        <v>24</v>
      </c>
      <c r="I93" s="85">
        <v>203</v>
      </c>
      <c r="J93" s="26">
        <f t="shared" si="9"/>
        <v>532</v>
      </c>
      <c r="K93" s="86">
        <v>375</v>
      </c>
      <c r="L93" s="86">
        <v>152</v>
      </c>
      <c r="M93" s="86">
        <v>5</v>
      </c>
      <c r="N93" s="26">
        <f t="shared" si="10"/>
        <v>5</v>
      </c>
      <c r="O93" s="86">
        <v>4</v>
      </c>
      <c r="P93" s="86">
        <v>1</v>
      </c>
      <c r="Q93" s="86">
        <v>0</v>
      </c>
    </row>
    <row r="94" spans="1:17" ht="15" customHeight="1" x14ac:dyDescent="0.2">
      <c r="A94" s="87" t="s">
        <v>25</v>
      </c>
      <c r="B94" s="26">
        <f t="shared" si="11"/>
        <v>11669</v>
      </c>
      <c r="C94" s="22">
        <v>55</v>
      </c>
      <c r="D94" s="22">
        <v>5711</v>
      </c>
      <c r="E94" s="22">
        <v>4638</v>
      </c>
      <c r="F94" s="22">
        <v>1265</v>
      </c>
      <c r="G94" s="84"/>
      <c r="H94" s="87" t="s">
        <v>25</v>
      </c>
      <c r="I94" s="85">
        <v>299</v>
      </c>
      <c r="J94" s="26">
        <f t="shared" si="9"/>
        <v>597</v>
      </c>
      <c r="K94" s="86">
        <v>406</v>
      </c>
      <c r="L94" s="86">
        <v>189</v>
      </c>
      <c r="M94" s="86">
        <v>2</v>
      </c>
      <c r="N94" s="26">
        <f t="shared" si="10"/>
        <v>7</v>
      </c>
      <c r="O94" s="86">
        <v>4</v>
      </c>
      <c r="P94" s="86">
        <v>3</v>
      </c>
      <c r="Q94" s="86">
        <v>0</v>
      </c>
    </row>
    <row r="95" spans="1:17" ht="15" customHeight="1" x14ac:dyDescent="0.2">
      <c r="A95" s="25" t="s">
        <v>26</v>
      </c>
      <c r="B95" s="26">
        <f t="shared" si="11"/>
        <v>12269</v>
      </c>
      <c r="C95" s="22">
        <v>57</v>
      </c>
      <c r="D95" s="22">
        <v>5955</v>
      </c>
      <c r="E95" s="22">
        <v>5013</v>
      </c>
      <c r="F95" s="22">
        <v>1244</v>
      </c>
      <c r="G95" s="89"/>
      <c r="H95" s="25" t="s">
        <v>26</v>
      </c>
      <c r="I95" s="85">
        <v>285</v>
      </c>
      <c r="J95" s="26">
        <f t="shared" si="9"/>
        <v>551</v>
      </c>
      <c r="K95" s="86">
        <v>363</v>
      </c>
      <c r="L95" s="86">
        <v>177</v>
      </c>
      <c r="M95" s="86">
        <v>11</v>
      </c>
      <c r="N95" s="26">
        <f t="shared" si="10"/>
        <v>7</v>
      </c>
      <c r="O95" s="86">
        <v>4</v>
      </c>
      <c r="P95" s="86">
        <v>3</v>
      </c>
      <c r="Q95" s="86">
        <v>0</v>
      </c>
    </row>
    <row r="96" spans="1:17" ht="15" hidden="1" customHeight="1" x14ac:dyDescent="0.2">
      <c r="A96" s="87" t="s">
        <v>27</v>
      </c>
      <c r="B96" s="26">
        <f t="shared" si="11"/>
        <v>0</v>
      </c>
      <c r="C96" s="22"/>
      <c r="D96" s="22"/>
      <c r="E96" s="22"/>
      <c r="F96" s="22"/>
      <c r="G96" s="89"/>
      <c r="H96" s="87" t="s">
        <v>27</v>
      </c>
      <c r="I96" s="85"/>
      <c r="J96" s="26">
        <f t="shared" si="9"/>
        <v>0</v>
      </c>
      <c r="K96" s="86"/>
      <c r="L96" s="86"/>
      <c r="M96" s="86"/>
      <c r="N96" s="26">
        <f t="shared" si="10"/>
        <v>0</v>
      </c>
      <c r="O96" s="86"/>
      <c r="P96" s="86"/>
      <c r="Q96" s="86"/>
    </row>
    <row r="97" spans="1:17" ht="15" hidden="1" customHeight="1" x14ac:dyDescent="0.2">
      <c r="A97" s="90" t="s">
        <v>28</v>
      </c>
      <c r="B97" s="91">
        <f>SUM(C97:F97)</f>
        <v>0</v>
      </c>
      <c r="C97" s="29"/>
      <c r="D97" s="29"/>
      <c r="E97" s="29"/>
      <c r="F97" s="29"/>
      <c r="G97" s="89"/>
      <c r="H97" s="32" t="s">
        <v>28</v>
      </c>
      <c r="I97" s="92"/>
      <c r="J97" s="30">
        <f t="shared" si="9"/>
        <v>0</v>
      </c>
      <c r="K97" s="93"/>
      <c r="L97" s="93"/>
      <c r="M97" s="93"/>
      <c r="N97" s="30">
        <f t="shared" si="10"/>
        <v>0</v>
      </c>
      <c r="O97" s="93"/>
      <c r="P97" s="93"/>
      <c r="Q97" s="93"/>
    </row>
    <row r="98" spans="1:17" ht="15" customHeight="1" x14ac:dyDescent="0.2">
      <c r="A98" s="94" t="s">
        <v>8</v>
      </c>
      <c r="B98" s="95">
        <f>SUM(B86:B97)</f>
        <v>107840</v>
      </c>
      <c r="C98" s="95">
        <f>SUM(C86:C97)</f>
        <v>530</v>
      </c>
      <c r="D98" s="95">
        <f>SUM(D86:D97)</f>
        <v>54155</v>
      </c>
      <c r="E98" s="95">
        <f>SUM(E86:E97)</f>
        <v>42906</v>
      </c>
      <c r="F98" s="95">
        <f>SUM(F86:F97)</f>
        <v>10249</v>
      </c>
      <c r="G98" s="89"/>
      <c r="H98" s="96" t="s">
        <v>8</v>
      </c>
      <c r="I98" s="31">
        <f t="shared" ref="I98:Q98" si="12">SUM(I86:I97)</f>
        <v>2375</v>
      </c>
      <c r="J98" s="31">
        <f>SUM(J86:J97)</f>
        <v>4989</v>
      </c>
      <c r="K98" s="31">
        <f>SUM(K86:K97)</f>
        <v>3399</v>
      </c>
      <c r="L98" s="31">
        <f t="shared" si="12"/>
        <v>1541</v>
      </c>
      <c r="M98" s="31">
        <f t="shared" si="12"/>
        <v>49</v>
      </c>
      <c r="N98" s="31">
        <f>SUM(N86:N97)</f>
        <v>42</v>
      </c>
      <c r="O98" s="31">
        <f t="shared" si="12"/>
        <v>29</v>
      </c>
      <c r="P98" s="31">
        <f t="shared" si="12"/>
        <v>13</v>
      </c>
      <c r="Q98" s="31">
        <f t="shared" si="12"/>
        <v>0</v>
      </c>
    </row>
    <row r="99" spans="1:17" ht="15" customHeight="1" thickBot="1" x14ac:dyDescent="0.25">
      <c r="A99" s="97" t="s">
        <v>29</v>
      </c>
      <c r="B99" s="98">
        <f>B98/$B98</f>
        <v>1</v>
      </c>
      <c r="C99" s="98">
        <f>C98/$B98</f>
        <v>4.914688427299703E-3</v>
      </c>
      <c r="D99" s="98">
        <f>D98/$B98</f>
        <v>0.50217915430267057</v>
      </c>
      <c r="E99" s="98">
        <f>E98/$B98</f>
        <v>0.39786721068249259</v>
      </c>
      <c r="F99" s="98">
        <f>F98/$B98</f>
        <v>9.5038946587537088E-2</v>
      </c>
      <c r="G99" s="89"/>
      <c r="H99" s="99" t="s">
        <v>29</v>
      </c>
      <c r="I99" s="34">
        <f>I98/I98</f>
        <v>1</v>
      </c>
      <c r="J99" s="34">
        <f>J98/$J$98</f>
        <v>1</v>
      </c>
      <c r="K99" s="34">
        <f>K98/$J$98</f>
        <v>0.68129885748647023</v>
      </c>
      <c r="L99" s="34">
        <f>L98/$J$98</f>
        <v>0.30887953497694931</v>
      </c>
      <c r="M99" s="34">
        <f>M98/$J$98</f>
        <v>9.8216075365804775E-3</v>
      </c>
      <c r="N99" s="34">
        <f>N98/$N$98</f>
        <v>1</v>
      </c>
      <c r="O99" s="34">
        <f>O98/$N$98</f>
        <v>0.69047619047619047</v>
      </c>
      <c r="P99" s="34">
        <f>P98/$N$98</f>
        <v>0.30952380952380953</v>
      </c>
      <c r="Q99" s="34">
        <f>Q98/$N$98</f>
        <v>0</v>
      </c>
    </row>
    <row r="100" spans="1:17" ht="5.25" customHeight="1" x14ac:dyDescent="0.2">
      <c r="C100" s="73"/>
      <c r="D100" s="73"/>
      <c r="E100" s="73"/>
    </row>
    <row r="101" spans="1:17" ht="23.25" customHeight="1" x14ac:dyDescent="0.2">
      <c r="C101" s="73"/>
      <c r="D101" s="73"/>
      <c r="E101" s="73"/>
      <c r="H101" s="200" t="s">
        <v>68</v>
      </c>
      <c r="I101" s="200"/>
      <c r="J101" s="200"/>
      <c r="K101" s="200"/>
      <c r="L101" s="200"/>
      <c r="M101" s="200"/>
      <c r="N101" s="200"/>
      <c r="O101" s="200"/>
      <c r="P101" s="200"/>
      <c r="Q101" s="200"/>
    </row>
    <row r="102" spans="1:17" ht="51.75" customHeight="1" x14ac:dyDescent="0.2">
      <c r="C102" s="73"/>
      <c r="D102" s="73"/>
      <c r="E102" s="73"/>
    </row>
    <row r="103" spans="1:17" ht="6.6" customHeight="1" x14ac:dyDescent="0.2">
      <c r="C103" s="73"/>
      <c r="D103" s="73"/>
      <c r="E103" s="73"/>
    </row>
    <row r="104" spans="1:17" ht="1.9" customHeight="1" x14ac:dyDescent="0.2">
      <c r="C104" s="73"/>
      <c r="D104" s="73"/>
      <c r="E104" s="73"/>
    </row>
    <row r="105" spans="1:17" ht="15.75" x14ac:dyDescent="0.25">
      <c r="A105" s="201" t="s">
        <v>69</v>
      </c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</row>
    <row r="106" spans="1:17" ht="3" customHeight="1" thickBot="1" x14ac:dyDescent="0.3">
      <c r="A106" s="198"/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3"/>
    </row>
    <row r="107" spans="1:17" ht="3.75" customHeight="1" x14ac:dyDescent="0.2"/>
    <row r="108" spans="1:17" ht="3.75" customHeight="1" x14ac:dyDescent="0.2"/>
    <row r="109" spans="1:17" ht="33.75" customHeight="1" x14ac:dyDescent="0.2">
      <c r="A109" s="62" t="s">
        <v>70</v>
      </c>
      <c r="B109" s="17" t="s">
        <v>8</v>
      </c>
      <c r="C109" s="19" t="s">
        <v>43</v>
      </c>
      <c r="D109" s="19" t="s">
        <v>44</v>
      </c>
      <c r="E109" s="19" t="s">
        <v>45</v>
      </c>
      <c r="F109" s="19" t="s">
        <v>46</v>
      </c>
      <c r="G109" s="19" t="s">
        <v>47</v>
      </c>
      <c r="H109" s="19" t="s">
        <v>48</v>
      </c>
      <c r="I109" s="19" t="s">
        <v>49</v>
      </c>
      <c r="J109" s="19" t="s">
        <v>50</v>
      </c>
      <c r="M109" s="100" t="s">
        <v>51</v>
      </c>
      <c r="N109" s="100" t="s">
        <v>52</v>
      </c>
      <c r="O109" s="100" t="s">
        <v>71</v>
      </c>
      <c r="P109" s="100" t="s">
        <v>72</v>
      </c>
    </row>
    <row r="110" spans="1:17" ht="18.75" customHeight="1" x14ac:dyDescent="0.2">
      <c r="A110" s="101" t="s">
        <v>73</v>
      </c>
      <c r="B110" s="102">
        <f>SUM(C110:J110)</f>
        <v>530</v>
      </c>
      <c r="C110" s="22">
        <v>54</v>
      </c>
      <c r="D110" s="22">
        <v>57</v>
      </c>
      <c r="E110" s="22">
        <v>56</v>
      </c>
      <c r="F110" s="22">
        <v>57</v>
      </c>
      <c r="G110" s="22">
        <v>99</v>
      </c>
      <c r="H110" s="22">
        <v>75</v>
      </c>
      <c r="I110" s="22">
        <v>52</v>
      </c>
      <c r="J110" s="22">
        <v>80</v>
      </c>
      <c r="M110" s="100"/>
      <c r="N110" s="100"/>
      <c r="O110" s="100"/>
      <c r="P110" s="100"/>
    </row>
    <row r="111" spans="1:17" ht="18.75" customHeight="1" x14ac:dyDescent="0.2">
      <c r="A111" s="83" t="s">
        <v>59</v>
      </c>
      <c r="B111" s="26">
        <f>SUM(C111:J111)</f>
        <v>54155</v>
      </c>
      <c r="C111" s="22">
        <v>3262</v>
      </c>
      <c r="D111" s="22">
        <v>6784</v>
      </c>
      <c r="E111" s="22">
        <v>5436</v>
      </c>
      <c r="F111" s="22">
        <v>5979</v>
      </c>
      <c r="G111" s="22">
        <v>11114</v>
      </c>
      <c r="H111" s="22">
        <v>10166</v>
      </c>
      <c r="I111" s="22">
        <v>6852</v>
      </c>
      <c r="J111" s="22">
        <v>4562</v>
      </c>
      <c r="L111" s="1" t="s">
        <v>59</v>
      </c>
      <c r="M111" s="103">
        <f>C111+D111</f>
        <v>10046</v>
      </c>
      <c r="N111" s="103">
        <f>E111</f>
        <v>5436</v>
      </c>
      <c r="O111" s="103">
        <f>F111+G111+H111+I111</f>
        <v>34111</v>
      </c>
      <c r="P111" s="104">
        <f>J111</f>
        <v>4562</v>
      </c>
    </row>
    <row r="112" spans="1:17" ht="18.75" customHeight="1" x14ac:dyDescent="0.2">
      <c r="A112" s="87" t="s">
        <v>60</v>
      </c>
      <c r="B112" s="26">
        <f>SUM(C112:J112)</f>
        <v>42906</v>
      </c>
      <c r="C112" s="22">
        <v>2259</v>
      </c>
      <c r="D112" s="22">
        <v>4369</v>
      </c>
      <c r="E112" s="22">
        <v>4450</v>
      </c>
      <c r="F112" s="22">
        <v>7852</v>
      </c>
      <c r="G112" s="22">
        <v>10807</v>
      </c>
      <c r="H112" s="22">
        <v>7352</v>
      </c>
      <c r="I112" s="22">
        <v>3914</v>
      </c>
      <c r="J112" s="22">
        <v>1903</v>
      </c>
      <c r="L112" s="1" t="s">
        <v>60</v>
      </c>
      <c r="M112" s="103">
        <f>C112+D112</f>
        <v>6628</v>
      </c>
      <c r="N112" s="103">
        <f>E112</f>
        <v>4450</v>
      </c>
      <c r="O112" s="103">
        <f>F112+G112+H112+I112</f>
        <v>29925</v>
      </c>
      <c r="P112" s="104">
        <f>J112</f>
        <v>1903</v>
      </c>
    </row>
    <row r="113" spans="1:17" s="107" customFormat="1" ht="18.75" customHeight="1" x14ac:dyDescent="0.2">
      <c r="A113" s="105" t="s">
        <v>61</v>
      </c>
      <c r="B113" s="30">
        <f>SUM(C113:J113)</f>
        <v>10249</v>
      </c>
      <c r="C113" s="106">
        <v>575</v>
      </c>
      <c r="D113" s="106">
        <v>2196</v>
      </c>
      <c r="E113" s="106">
        <v>4407</v>
      </c>
      <c r="F113" s="106">
        <v>1391</v>
      </c>
      <c r="G113" s="106">
        <v>831</v>
      </c>
      <c r="H113" s="106">
        <v>528</v>
      </c>
      <c r="I113" s="106">
        <v>235</v>
      </c>
      <c r="J113" s="106">
        <v>86</v>
      </c>
      <c r="L113" s="107" t="s">
        <v>61</v>
      </c>
      <c r="M113" s="103">
        <f>C113+D113</f>
        <v>2771</v>
      </c>
      <c r="N113" s="103">
        <f>E113</f>
        <v>4407</v>
      </c>
      <c r="O113" s="103">
        <f>F113+G113+H113+I113</f>
        <v>2985</v>
      </c>
      <c r="P113" s="104">
        <f>J113</f>
        <v>86</v>
      </c>
    </row>
    <row r="114" spans="1:17" ht="18.75" customHeight="1" x14ac:dyDescent="0.2">
      <c r="A114" s="16" t="s">
        <v>8</v>
      </c>
      <c r="B114" s="31">
        <f>SUM(B110:B113)</f>
        <v>107840</v>
      </c>
      <c r="C114" s="31">
        <f>SUM(C110:C113)</f>
        <v>6150</v>
      </c>
      <c r="D114" s="31">
        <f>SUM(D110:D113)</f>
        <v>13406</v>
      </c>
      <c r="E114" s="31">
        <f t="shared" ref="E114:J114" si="13">SUM(E110:E113)</f>
        <v>14349</v>
      </c>
      <c r="F114" s="31">
        <f t="shared" si="13"/>
        <v>15279</v>
      </c>
      <c r="G114" s="31">
        <f t="shared" si="13"/>
        <v>22851</v>
      </c>
      <c r="H114" s="31">
        <f t="shared" si="13"/>
        <v>18121</v>
      </c>
      <c r="I114" s="31">
        <f t="shared" si="13"/>
        <v>11053</v>
      </c>
      <c r="J114" s="31">
        <f t="shared" si="13"/>
        <v>6631</v>
      </c>
      <c r="L114" s="1" t="s">
        <v>74</v>
      </c>
      <c r="M114" s="103">
        <f>C110+D110</f>
        <v>111</v>
      </c>
      <c r="N114" s="103">
        <f>E110</f>
        <v>56</v>
      </c>
      <c r="O114" s="103">
        <f>F110+G110+H110+I110</f>
        <v>283</v>
      </c>
      <c r="P114" s="104">
        <f>J110</f>
        <v>80</v>
      </c>
    </row>
    <row r="115" spans="1:17" s="37" customFormat="1" ht="18.75" customHeight="1" thickBot="1" x14ac:dyDescent="0.25">
      <c r="A115" s="33" t="s">
        <v>29</v>
      </c>
      <c r="B115" s="34">
        <f t="shared" ref="B115:J115" si="14">B114/$B114</f>
        <v>1</v>
      </c>
      <c r="C115" s="34">
        <f t="shared" si="14"/>
        <v>5.7028931750741842E-2</v>
      </c>
      <c r="D115" s="34">
        <f>D114/$B114</f>
        <v>0.12431379821958458</v>
      </c>
      <c r="E115" s="34">
        <f t="shared" si="14"/>
        <v>0.133058234421365</v>
      </c>
      <c r="F115" s="34">
        <f t="shared" si="14"/>
        <v>0.14168212166172106</v>
      </c>
      <c r="G115" s="34">
        <f t="shared" si="14"/>
        <v>0.21189725519287833</v>
      </c>
      <c r="H115" s="34">
        <f t="shared" si="14"/>
        <v>0.16803597922848665</v>
      </c>
      <c r="I115" s="34">
        <f t="shared" si="14"/>
        <v>0.10249443620178042</v>
      </c>
      <c r="J115" s="34">
        <f t="shared" si="14"/>
        <v>6.1489243323442133E-2</v>
      </c>
      <c r="M115" s="54">
        <f>SUM(M111:M113)</f>
        <v>19445</v>
      </c>
      <c r="N115" s="54">
        <f>SUM(N111:N113)</f>
        <v>14293</v>
      </c>
      <c r="O115" s="54">
        <f>SUM(O111:O113)</f>
        <v>67021</v>
      </c>
      <c r="P115" s="54">
        <f>SUM(P111:P113)</f>
        <v>6551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202" t="s">
        <v>75</v>
      </c>
      <c r="B118" s="202"/>
      <c r="C118" s="202"/>
      <c r="D118" s="202"/>
      <c r="E118" s="202"/>
      <c r="F118" s="13"/>
      <c r="G118" s="13"/>
      <c r="H118" s="13"/>
      <c r="I118" s="13"/>
      <c r="J118" s="13"/>
      <c r="K118" s="202" t="s">
        <v>76</v>
      </c>
      <c r="L118" s="202"/>
      <c r="M118" s="202"/>
      <c r="N118" s="202"/>
      <c r="O118" s="202"/>
      <c r="P118" s="13"/>
      <c r="Q118" s="13"/>
    </row>
    <row r="119" spans="1:17" ht="4.5" customHeight="1" x14ac:dyDescent="0.2"/>
    <row r="120" spans="1:17" ht="4.5" customHeight="1" x14ac:dyDescent="0.2"/>
    <row r="121" spans="1:17" ht="49.5" customHeight="1" x14ac:dyDescent="0.2">
      <c r="A121" s="19" t="s">
        <v>77</v>
      </c>
      <c r="B121" s="19" t="s">
        <v>78</v>
      </c>
      <c r="C121" s="19" t="s">
        <v>9</v>
      </c>
      <c r="D121" s="19" t="s">
        <v>10</v>
      </c>
      <c r="E121" s="108"/>
      <c r="K121" s="19" t="s">
        <v>77</v>
      </c>
      <c r="L121" s="19" t="s">
        <v>78</v>
      </c>
      <c r="M121" s="19" t="s">
        <v>9</v>
      </c>
      <c r="N121" s="19" t="s">
        <v>10</v>
      </c>
    </row>
    <row r="122" spans="1:17" ht="17.45" customHeight="1" x14ac:dyDescent="0.2">
      <c r="A122" s="109" t="s">
        <v>79</v>
      </c>
      <c r="B122" s="21">
        <f>SUM(C122:D122)</f>
        <v>79663</v>
      </c>
      <c r="C122" s="22">
        <v>13562</v>
      </c>
      <c r="D122" s="22">
        <v>66101</v>
      </c>
      <c r="E122" s="108"/>
      <c r="K122" s="109" t="s">
        <v>79</v>
      </c>
      <c r="L122" s="21">
        <f>SUM(M122:N122)</f>
        <v>105289</v>
      </c>
      <c r="M122" s="22">
        <v>89150</v>
      </c>
      <c r="N122" s="22">
        <v>16139</v>
      </c>
    </row>
    <row r="123" spans="1:17" ht="17.45" customHeight="1" x14ac:dyDescent="0.2">
      <c r="A123" s="109" t="s">
        <v>80</v>
      </c>
      <c r="B123" s="21">
        <f>SUM(C123:D123)</f>
        <v>26600</v>
      </c>
      <c r="C123" s="22">
        <v>979</v>
      </c>
      <c r="D123" s="22">
        <v>25621</v>
      </c>
      <c r="E123" s="110"/>
      <c r="K123" s="109" t="s">
        <v>80</v>
      </c>
      <c r="L123" s="21">
        <f>SUM(M123:N123)</f>
        <v>2395</v>
      </c>
      <c r="M123" s="22">
        <v>2223</v>
      </c>
      <c r="N123" s="22">
        <v>172</v>
      </c>
    </row>
    <row r="124" spans="1:17" ht="17.45" customHeight="1" x14ac:dyDescent="0.2">
      <c r="A124" s="109" t="s">
        <v>81</v>
      </c>
      <c r="B124" s="21">
        <f>SUM(C124:D124)</f>
        <v>767</v>
      </c>
      <c r="C124" s="22">
        <v>30</v>
      </c>
      <c r="D124" s="22">
        <v>737</v>
      </c>
      <c r="E124" s="110"/>
      <c r="K124" s="109" t="s">
        <v>81</v>
      </c>
      <c r="L124" s="21">
        <f>SUM(M124:N124)</f>
        <v>82</v>
      </c>
      <c r="M124" s="22">
        <v>80</v>
      </c>
      <c r="N124" s="22">
        <v>2</v>
      </c>
    </row>
    <row r="125" spans="1:17" s="107" customFormat="1" ht="17.45" customHeight="1" x14ac:dyDescent="0.2">
      <c r="A125" s="111" t="s">
        <v>82</v>
      </c>
      <c r="B125" s="112">
        <f>SUM(C125:D125)</f>
        <v>810</v>
      </c>
      <c r="C125" s="106">
        <v>27</v>
      </c>
      <c r="D125" s="106">
        <v>783</v>
      </c>
      <c r="E125" s="110"/>
      <c r="K125" s="111" t="s">
        <v>82</v>
      </c>
      <c r="L125" s="112">
        <f>SUM(M125:N125)</f>
        <v>74</v>
      </c>
      <c r="M125" s="106">
        <v>71</v>
      </c>
      <c r="N125" s="106">
        <v>3</v>
      </c>
    </row>
    <row r="126" spans="1:17" ht="18.600000000000001" customHeight="1" x14ac:dyDescent="0.2">
      <c r="A126" s="96" t="s">
        <v>8</v>
      </c>
      <c r="B126" s="31">
        <f>SUM(B122:B125)</f>
        <v>107840</v>
      </c>
      <c r="C126" s="31">
        <f>SUM(C122:C125)</f>
        <v>14598</v>
      </c>
      <c r="D126" s="31">
        <f>SUM(D122:D125)</f>
        <v>93242</v>
      </c>
      <c r="E126" s="113"/>
      <c r="K126" s="96" t="s">
        <v>8</v>
      </c>
      <c r="L126" s="31">
        <f>SUM(L122:L125)</f>
        <v>107840</v>
      </c>
      <c r="M126" s="31">
        <f>SUM(M122:M125)</f>
        <v>91524</v>
      </c>
      <c r="N126" s="31">
        <f>SUM(N122:N125)</f>
        <v>16316</v>
      </c>
    </row>
    <row r="127" spans="1:17" s="37" customFormat="1" ht="18.600000000000001" customHeight="1" x14ac:dyDescent="0.2">
      <c r="A127" s="114" t="s">
        <v>29</v>
      </c>
      <c r="B127" s="115">
        <f>SUM(C127:D127)</f>
        <v>1</v>
      </c>
      <c r="C127" s="115">
        <f>+C126/$B$126</f>
        <v>0.13536721068249258</v>
      </c>
      <c r="D127" s="115">
        <f>+D126/$B$126</f>
        <v>0.86463278931750742</v>
      </c>
      <c r="E127" s="116"/>
      <c r="K127" s="114" t="s">
        <v>29</v>
      </c>
      <c r="L127" s="115">
        <f>SUM(M127:N127)</f>
        <v>1</v>
      </c>
      <c r="M127" s="115">
        <f>+M126/$L$126</f>
        <v>0.84870178041543032</v>
      </c>
      <c r="N127" s="115">
        <f>+N126/$L$126</f>
        <v>0.15129821958456974</v>
      </c>
    </row>
    <row r="128" spans="1:17" ht="15" customHeight="1" x14ac:dyDescent="0.2">
      <c r="A128" s="117" t="s">
        <v>83</v>
      </c>
      <c r="K128" s="117" t="s">
        <v>83</v>
      </c>
    </row>
    <row r="129" spans="1:17" ht="15" customHeight="1" x14ac:dyDescent="0.2">
      <c r="A129" s="117"/>
      <c r="K129" s="117"/>
    </row>
    <row r="130" spans="1:17" ht="15" customHeight="1" thickBot="1" x14ac:dyDescent="0.3">
      <c r="A130" s="203" t="s">
        <v>84</v>
      </c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13"/>
    </row>
    <row r="131" spans="1:17" ht="7.15" customHeight="1" x14ac:dyDescent="0.2"/>
    <row r="132" spans="1:17" ht="7.15" customHeight="1" x14ac:dyDescent="0.2"/>
    <row r="133" spans="1:17" ht="48.75" customHeight="1" x14ac:dyDescent="0.2">
      <c r="A133" s="19" t="s">
        <v>70</v>
      </c>
      <c r="B133" s="17" t="s">
        <v>8</v>
      </c>
      <c r="C133" s="19" t="s">
        <v>85</v>
      </c>
      <c r="D133" s="19" t="s">
        <v>86</v>
      </c>
      <c r="E133" s="118" t="s">
        <v>87</v>
      </c>
      <c r="F133" s="118" t="s">
        <v>88</v>
      </c>
      <c r="G133" s="19" t="s">
        <v>89</v>
      </c>
      <c r="H133" s="19" t="s">
        <v>90</v>
      </c>
      <c r="I133" s="19" t="s">
        <v>91</v>
      </c>
      <c r="J133" s="19" t="s">
        <v>92</v>
      </c>
      <c r="Q133" s="119"/>
    </row>
    <row r="134" spans="1:17" ht="18.75" customHeight="1" x14ac:dyDescent="0.2">
      <c r="A134" s="101" t="s">
        <v>73</v>
      </c>
      <c r="B134" s="21">
        <f>SUM(C134:J134)</f>
        <v>530</v>
      </c>
      <c r="C134" s="22">
        <v>78</v>
      </c>
      <c r="D134" s="22">
        <v>5</v>
      </c>
      <c r="E134" s="22">
        <v>23</v>
      </c>
      <c r="F134" s="22">
        <v>0</v>
      </c>
      <c r="G134" s="22">
        <v>1</v>
      </c>
      <c r="H134" s="22">
        <v>402</v>
      </c>
      <c r="I134" s="22">
        <v>1</v>
      </c>
      <c r="J134" s="22">
        <v>20</v>
      </c>
      <c r="Q134" s="119"/>
    </row>
    <row r="135" spans="1:17" ht="18.75" customHeight="1" x14ac:dyDescent="0.2">
      <c r="A135" s="83" t="s">
        <v>59</v>
      </c>
      <c r="B135" s="21">
        <f>SUM(C135:J135)</f>
        <v>54155</v>
      </c>
      <c r="C135" s="22">
        <v>5287</v>
      </c>
      <c r="D135" s="22">
        <v>708</v>
      </c>
      <c r="E135" s="22">
        <v>445</v>
      </c>
      <c r="F135" s="22">
        <v>104</v>
      </c>
      <c r="G135" s="22">
        <v>900</v>
      </c>
      <c r="H135" s="22">
        <v>43174</v>
      </c>
      <c r="I135" s="22">
        <v>8</v>
      </c>
      <c r="J135" s="22">
        <v>3529</v>
      </c>
      <c r="Q135" s="119"/>
    </row>
    <row r="136" spans="1:17" ht="18.75" customHeight="1" x14ac:dyDescent="0.2">
      <c r="A136" s="87" t="s">
        <v>60</v>
      </c>
      <c r="B136" s="21">
        <f>SUM(C136:J136)</f>
        <v>42906</v>
      </c>
      <c r="C136" s="22">
        <v>4457</v>
      </c>
      <c r="D136" s="22">
        <v>678</v>
      </c>
      <c r="E136" s="22">
        <v>404</v>
      </c>
      <c r="F136" s="22">
        <v>68</v>
      </c>
      <c r="G136" s="22">
        <v>655</v>
      </c>
      <c r="H136" s="22">
        <v>34171</v>
      </c>
      <c r="I136" s="22">
        <v>7</v>
      </c>
      <c r="J136" s="22">
        <v>2466</v>
      </c>
      <c r="Q136" s="119"/>
    </row>
    <row r="137" spans="1:17" ht="18.75" customHeight="1" x14ac:dyDescent="0.2">
      <c r="A137" s="105" t="s">
        <v>61</v>
      </c>
      <c r="B137" s="112">
        <f>SUM(C137:J137)</f>
        <v>10249</v>
      </c>
      <c r="C137" s="106">
        <v>828</v>
      </c>
      <c r="D137" s="106">
        <v>85</v>
      </c>
      <c r="E137" s="106">
        <v>159</v>
      </c>
      <c r="F137" s="106">
        <v>13</v>
      </c>
      <c r="G137" s="106">
        <v>182</v>
      </c>
      <c r="H137" s="106">
        <v>8378</v>
      </c>
      <c r="I137" s="106">
        <v>10</v>
      </c>
      <c r="J137" s="106">
        <v>594</v>
      </c>
      <c r="Q137" s="119"/>
    </row>
    <row r="138" spans="1:17" ht="18.75" customHeight="1" x14ac:dyDescent="0.2">
      <c r="A138" s="120" t="s">
        <v>8</v>
      </c>
      <c r="B138" s="121">
        <f t="shared" ref="B138:J138" si="15">SUM(B134:B137)</f>
        <v>107840</v>
      </c>
      <c r="C138" s="121">
        <f t="shared" si="15"/>
        <v>10650</v>
      </c>
      <c r="D138" s="121">
        <f t="shared" si="15"/>
        <v>1476</v>
      </c>
      <c r="E138" s="121">
        <f t="shared" si="15"/>
        <v>1031</v>
      </c>
      <c r="F138" s="121">
        <f t="shared" si="15"/>
        <v>185</v>
      </c>
      <c r="G138" s="121">
        <f t="shared" si="15"/>
        <v>1738</v>
      </c>
      <c r="H138" s="121">
        <f t="shared" si="15"/>
        <v>86125</v>
      </c>
      <c r="I138" s="121">
        <f t="shared" si="15"/>
        <v>26</v>
      </c>
      <c r="J138" s="121">
        <f t="shared" si="15"/>
        <v>6609</v>
      </c>
      <c r="Q138" s="119"/>
    </row>
    <row r="139" spans="1:17" ht="18.75" customHeight="1" thickBot="1" x14ac:dyDescent="0.25">
      <c r="A139" s="33" t="s">
        <v>29</v>
      </c>
      <c r="B139" s="34">
        <f>B138/$B138</f>
        <v>1</v>
      </c>
      <c r="C139" s="34">
        <f t="shared" ref="C139:J139" si="16">C138/$B$138</f>
        <v>9.8757418397626112E-2</v>
      </c>
      <c r="D139" s="34">
        <f t="shared" si="16"/>
        <v>1.3686943620178041E-2</v>
      </c>
      <c r="E139" s="34">
        <f t="shared" si="16"/>
        <v>9.5604599406528198E-3</v>
      </c>
      <c r="F139" s="34">
        <f t="shared" si="16"/>
        <v>1.7155044510385757E-3</v>
      </c>
      <c r="G139" s="34">
        <f t="shared" si="16"/>
        <v>1.6116468842729971E-2</v>
      </c>
      <c r="H139" s="34">
        <f t="shared" si="16"/>
        <v>0.79863686943620182</v>
      </c>
      <c r="I139" s="34">
        <f t="shared" si="16"/>
        <v>2.4109792284866469E-4</v>
      </c>
      <c r="J139" s="34">
        <f t="shared" si="16"/>
        <v>6.1285237388724038E-2</v>
      </c>
      <c r="Q139" s="119"/>
    </row>
    <row r="140" spans="1:17" x14ac:dyDescent="0.2">
      <c r="A140" s="117"/>
    </row>
    <row r="142" spans="1:17" ht="16.5" thickBot="1" x14ac:dyDescent="0.3">
      <c r="A142" s="198" t="s">
        <v>93</v>
      </c>
      <c r="B142" s="198"/>
      <c r="C142" s="198"/>
      <c r="D142" s="198"/>
      <c r="E142" s="198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3"/>
    </row>
    <row r="144" spans="1:17" ht="26.25" customHeight="1" x14ac:dyDescent="0.2">
      <c r="A144" s="19" t="s">
        <v>7</v>
      </c>
      <c r="B144" s="19">
        <v>2017</v>
      </c>
      <c r="C144" s="19">
        <v>2018</v>
      </c>
      <c r="D144" s="122" t="s">
        <v>94</v>
      </c>
      <c r="G144" s="61"/>
      <c r="H144" s="46"/>
      <c r="I144" s="46"/>
      <c r="J144" s="46"/>
      <c r="K144" s="123"/>
    </row>
    <row r="145" spans="1:17" ht="18.75" customHeight="1" x14ac:dyDescent="0.2">
      <c r="A145" s="20" t="s">
        <v>13</v>
      </c>
      <c r="B145" s="22">
        <v>6663</v>
      </c>
      <c r="C145" s="22">
        <v>9907</v>
      </c>
      <c r="D145" s="124">
        <f>C145/B145-1</f>
        <v>0.48686777727750252</v>
      </c>
      <c r="G145" s="125"/>
      <c r="H145" s="61" t="s">
        <v>95</v>
      </c>
      <c r="I145" s="126">
        <f>D145</f>
        <v>0.48686777727750252</v>
      </c>
      <c r="J145" s="46"/>
      <c r="K145" s="123"/>
    </row>
    <row r="146" spans="1:17" ht="18.75" customHeight="1" x14ac:dyDescent="0.2">
      <c r="A146" s="25" t="s">
        <v>15</v>
      </c>
      <c r="B146" s="127">
        <v>6316</v>
      </c>
      <c r="C146" s="127">
        <v>9554</v>
      </c>
      <c r="D146" s="124">
        <f t="shared" ref="D146:D156" si="17">C146/B146-1</f>
        <v>0.51266624445851794</v>
      </c>
      <c r="G146" s="125"/>
      <c r="H146" s="61" t="s">
        <v>96</v>
      </c>
      <c r="I146" s="126"/>
      <c r="J146" s="46"/>
      <c r="K146" s="123"/>
    </row>
    <row r="147" spans="1:17" ht="18.75" customHeight="1" x14ac:dyDescent="0.2">
      <c r="A147" s="25" t="s">
        <v>17</v>
      </c>
      <c r="B147" s="127">
        <v>7041</v>
      </c>
      <c r="C147" s="127">
        <v>9826</v>
      </c>
      <c r="D147" s="124">
        <f t="shared" si="17"/>
        <v>0.39554040619230224</v>
      </c>
      <c r="G147" s="125"/>
      <c r="H147" s="61" t="s">
        <v>97</v>
      </c>
      <c r="I147" s="126"/>
      <c r="J147" s="46"/>
      <c r="K147" s="123"/>
    </row>
    <row r="148" spans="1:17" ht="18.75" customHeight="1" x14ac:dyDescent="0.2">
      <c r="A148" s="25" t="s">
        <v>19</v>
      </c>
      <c r="B148" s="127">
        <v>6368</v>
      </c>
      <c r="C148" s="127">
        <v>10925</v>
      </c>
      <c r="D148" s="124">
        <f>C148/B148-1</f>
        <v>0.71560929648241212</v>
      </c>
      <c r="G148" s="125"/>
      <c r="H148" s="61" t="s">
        <v>98</v>
      </c>
      <c r="I148" s="126"/>
      <c r="J148" s="46"/>
      <c r="K148" s="123"/>
      <c r="L148" s="123"/>
      <c r="M148" s="123"/>
    </row>
    <row r="149" spans="1:17" ht="18.75" customHeight="1" x14ac:dyDescent="0.2">
      <c r="A149" s="25" t="s">
        <v>21</v>
      </c>
      <c r="B149" s="127">
        <v>7290</v>
      </c>
      <c r="C149" s="127">
        <v>10984</v>
      </c>
      <c r="D149" s="124">
        <f>C149/B149-1</f>
        <v>0.5067215363511659</v>
      </c>
      <c r="G149" s="125"/>
      <c r="H149" s="61" t="s">
        <v>99</v>
      </c>
      <c r="I149" s="126"/>
      <c r="J149" s="46"/>
      <c r="K149" s="123"/>
      <c r="L149" s="123"/>
      <c r="M149" s="123"/>
    </row>
    <row r="150" spans="1:17" ht="18.75" customHeight="1" x14ac:dyDescent="0.2">
      <c r="A150" s="25" t="s">
        <v>22</v>
      </c>
      <c r="B150" s="127">
        <v>7196</v>
      </c>
      <c r="C150" s="127">
        <v>10244</v>
      </c>
      <c r="D150" s="124">
        <f>C150/B150-1</f>
        <v>0.42356864924958315</v>
      </c>
      <c r="G150" s="125"/>
      <c r="H150" s="61" t="s">
        <v>100</v>
      </c>
      <c r="I150" s="126"/>
      <c r="J150" s="46"/>
      <c r="K150" s="123"/>
      <c r="L150" s="123"/>
      <c r="M150" s="123"/>
    </row>
    <row r="151" spans="1:17" ht="18.75" customHeight="1" x14ac:dyDescent="0.2">
      <c r="A151" s="25" t="s">
        <v>23</v>
      </c>
      <c r="B151" s="127">
        <v>7611</v>
      </c>
      <c r="C151" s="127">
        <v>11110</v>
      </c>
      <c r="D151" s="124">
        <f>C151/B151-1</f>
        <v>0.45972933911443969</v>
      </c>
      <c r="G151" s="125"/>
      <c r="H151" s="61" t="s">
        <v>101</v>
      </c>
      <c r="I151" s="126"/>
      <c r="J151" s="46"/>
      <c r="K151" s="123"/>
      <c r="L151" s="123"/>
      <c r="M151" s="123"/>
    </row>
    <row r="152" spans="1:17" ht="18.75" customHeight="1" x14ac:dyDescent="0.2">
      <c r="A152" s="25" t="s">
        <v>24</v>
      </c>
      <c r="B152" s="127">
        <v>8553</v>
      </c>
      <c r="C152" s="127">
        <v>11352</v>
      </c>
      <c r="D152" s="124">
        <f>C152/B152-1</f>
        <v>0.32725359522974395</v>
      </c>
      <c r="G152" s="125"/>
      <c r="H152" s="61" t="s">
        <v>102</v>
      </c>
      <c r="I152" s="126"/>
      <c r="J152" s="46"/>
      <c r="K152" s="123"/>
      <c r="L152" s="123"/>
      <c r="M152" s="123"/>
    </row>
    <row r="153" spans="1:17" ht="18.75" customHeight="1" x14ac:dyDescent="0.2">
      <c r="A153" s="25" t="s">
        <v>25</v>
      </c>
      <c r="B153" s="127">
        <v>8922</v>
      </c>
      <c r="C153" s="127">
        <v>11669</v>
      </c>
      <c r="D153" s="124">
        <f t="shared" si="17"/>
        <v>0.30789060748711061</v>
      </c>
      <c r="G153" s="61"/>
      <c r="H153" s="61" t="s">
        <v>103</v>
      </c>
      <c r="I153" s="126"/>
      <c r="J153" s="46"/>
      <c r="K153" s="123"/>
      <c r="L153" s="123"/>
      <c r="M153" s="123"/>
    </row>
    <row r="154" spans="1:17" ht="18.75" customHeight="1" x14ac:dyDescent="0.2">
      <c r="A154" s="25" t="s">
        <v>26</v>
      </c>
      <c r="B154" s="127">
        <v>9993</v>
      </c>
      <c r="C154" s="127">
        <v>12269</v>
      </c>
      <c r="D154" s="124">
        <f t="shared" si="17"/>
        <v>0.22775943160212142</v>
      </c>
      <c r="G154" s="61"/>
      <c r="H154" s="61" t="s">
        <v>104</v>
      </c>
      <c r="I154" s="126"/>
      <c r="J154" s="46"/>
      <c r="K154" s="123"/>
      <c r="L154" s="123"/>
      <c r="M154" s="123"/>
    </row>
    <row r="155" spans="1:17" ht="18.75" hidden="1" customHeight="1" x14ac:dyDescent="0.2">
      <c r="A155" s="25" t="s">
        <v>27</v>
      </c>
      <c r="B155" s="127"/>
      <c r="C155" s="127"/>
      <c r="D155" s="128" t="e">
        <f t="shared" si="17"/>
        <v>#DIV/0!</v>
      </c>
      <c r="G155" s="61"/>
      <c r="H155" s="61" t="s">
        <v>105</v>
      </c>
      <c r="I155" s="126"/>
      <c r="J155" s="46"/>
      <c r="K155" s="123"/>
    </row>
    <row r="156" spans="1:17" ht="18.75" hidden="1" customHeight="1" x14ac:dyDescent="0.2">
      <c r="A156" s="32" t="s">
        <v>28</v>
      </c>
      <c r="B156" s="29"/>
      <c r="C156" s="29"/>
      <c r="D156" s="129" t="e">
        <f t="shared" si="17"/>
        <v>#DIV/0!</v>
      </c>
      <c r="G156" s="61"/>
      <c r="H156" s="61" t="s">
        <v>106</v>
      </c>
      <c r="I156" s="126"/>
      <c r="J156" s="46"/>
      <c r="K156" s="123"/>
    </row>
    <row r="157" spans="1:17" ht="20.25" customHeight="1" x14ac:dyDescent="0.2">
      <c r="A157" s="16" t="s">
        <v>8</v>
      </c>
      <c r="B157" s="31">
        <f>SUM(B145:B156)</f>
        <v>75953</v>
      </c>
      <c r="C157" s="31">
        <f>SUM(C145:C156)</f>
        <v>107840</v>
      </c>
      <c r="D157" s="130">
        <f>C157/B157-1</f>
        <v>0.41982541835082232</v>
      </c>
      <c r="G157" s="61"/>
      <c r="H157" s="131" t="s">
        <v>107</v>
      </c>
      <c r="I157" s="126">
        <f>D157</f>
        <v>0.41982541835082232</v>
      </c>
      <c r="J157" s="46"/>
      <c r="K157" s="123"/>
    </row>
    <row r="158" spans="1:17" x14ac:dyDescent="0.2">
      <c r="G158" s="61"/>
      <c r="H158" s="61"/>
      <c r="I158" s="61"/>
      <c r="J158" s="46"/>
    </row>
    <row r="160" spans="1:17" ht="16.5" thickBot="1" x14ac:dyDescent="0.3">
      <c r="A160" s="198" t="s">
        <v>108</v>
      </c>
      <c r="B160" s="198"/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32"/>
    </row>
    <row r="162" spans="1:17" ht="71.25" customHeight="1" thickBot="1" x14ac:dyDescent="0.25">
      <c r="A162" s="190" t="s">
        <v>109</v>
      </c>
      <c r="B162" s="190" t="s">
        <v>110</v>
      </c>
      <c r="C162" s="190" t="s">
        <v>111</v>
      </c>
      <c r="D162" s="190"/>
      <c r="E162" s="199"/>
      <c r="F162" s="190" t="s">
        <v>112</v>
      </c>
      <c r="G162" s="199"/>
      <c r="H162" s="190" t="s">
        <v>113</v>
      </c>
      <c r="I162" s="199"/>
      <c r="J162" s="190" t="s">
        <v>114</v>
      </c>
      <c r="K162" s="190"/>
      <c r="L162" s="190"/>
      <c r="M162" s="190"/>
      <c r="N162" s="190"/>
      <c r="O162" s="133"/>
      <c r="P162" s="133"/>
      <c r="Q162" s="134"/>
    </row>
    <row r="163" spans="1:17" ht="44.25" customHeight="1" thickTop="1" x14ac:dyDescent="0.2">
      <c r="A163" s="190"/>
      <c r="B163" s="190"/>
      <c r="C163" s="135" t="s">
        <v>115</v>
      </c>
      <c r="D163" s="135" t="s">
        <v>116</v>
      </c>
      <c r="E163" s="136" t="s">
        <v>117</v>
      </c>
      <c r="F163" s="135" t="s">
        <v>40</v>
      </c>
      <c r="G163" s="136" t="s">
        <v>39</v>
      </c>
      <c r="H163" s="135" t="s">
        <v>40</v>
      </c>
      <c r="I163" s="136" t="s">
        <v>39</v>
      </c>
      <c r="J163" s="135" t="s">
        <v>118</v>
      </c>
      <c r="K163" s="135" t="s">
        <v>119</v>
      </c>
      <c r="L163" s="135" t="s">
        <v>120</v>
      </c>
      <c r="M163" s="135" t="s">
        <v>121</v>
      </c>
      <c r="N163" s="135" t="s">
        <v>122</v>
      </c>
      <c r="O163" s="134"/>
      <c r="P163" s="137"/>
      <c r="Q163" s="134"/>
    </row>
    <row r="164" spans="1:17" ht="18" customHeight="1" x14ac:dyDescent="0.2">
      <c r="A164" s="138" t="s">
        <v>123</v>
      </c>
      <c r="B164" s="139">
        <f>C164+D164+E164</f>
        <v>1129</v>
      </c>
      <c r="C164" s="22">
        <v>154</v>
      </c>
      <c r="D164" s="22">
        <v>629</v>
      </c>
      <c r="E164" s="140">
        <v>346</v>
      </c>
      <c r="F164" s="22">
        <v>418</v>
      </c>
      <c r="G164" s="140">
        <v>711</v>
      </c>
      <c r="H164" s="22">
        <v>49</v>
      </c>
      <c r="I164" s="140">
        <v>1080</v>
      </c>
      <c r="J164" s="22">
        <v>1056</v>
      </c>
      <c r="K164" s="22">
        <v>693</v>
      </c>
      <c r="L164" s="22">
        <v>273</v>
      </c>
      <c r="M164" s="22">
        <v>36</v>
      </c>
      <c r="N164" s="22">
        <v>0</v>
      </c>
      <c r="O164" s="141"/>
      <c r="P164" s="141"/>
      <c r="Q164" s="134"/>
    </row>
    <row r="165" spans="1:17" ht="18" customHeight="1" x14ac:dyDescent="0.2">
      <c r="A165" s="138" t="s">
        <v>124</v>
      </c>
      <c r="B165" s="139">
        <f t="shared" ref="B165:B188" si="18">C165+D165+E165</f>
        <v>4500</v>
      </c>
      <c r="C165" s="22">
        <v>1620</v>
      </c>
      <c r="D165" s="22">
        <v>2086</v>
      </c>
      <c r="E165" s="140">
        <v>794</v>
      </c>
      <c r="F165" s="22">
        <v>1169</v>
      </c>
      <c r="G165" s="140">
        <v>3331</v>
      </c>
      <c r="H165" s="22">
        <v>380</v>
      </c>
      <c r="I165" s="140">
        <v>4120</v>
      </c>
      <c r="J165" s="22">
        <v>3728</v>
      </c>
      <c r="K165" s="22">
        <v>2522</v>
      </c>
      <c r="L165" s="22">
        <v>650</v>
      </c>
      <c r="M165" s="22">
        <v>24</v>
      </c>
      <c r="N165" s="22">
        <v>20</v>
      </c>
      <c r="O165" s="141"/>
      <c r="P165" s="141"/>
      <c r="Q165" s="134"/>
    </row>
    <row r="166" spans="1:17" ht="18" customHeight="1" x14ac:dyDescent="0.2">
      <c r="A166" s="138" t="s">
        <v>125</v>
      </c>
      <c r="B166" s="139">
        <f t="shared" si="18"/>
        <v>1838</v>
      </c>
      <c r="C166" s="22">
        <v>733</v>
      </c>
      <c r="D166" s="22">
        <v>855</v>
      </c>
      <c r="E166" s="140">
        <v>250</v>
      </c>
      <c r="F166" s="22">
        <v>892</v>
      </c>
      <c r="G166" s="140">
        <v>946</v>
      </c>
      <c r="H166" s="22">
        <v>62</v>
      </c>
      <c r="I166" s="140">
        <v>1776</v>
      </c>
      <c r="J166" s="22">
        <v>1664</v>
      </c>
      <c r="K166" s="22">
        <v>1104</v>
      </c>
      <c r="L166" s="22">
        <v>624</v>
      </c>
      <c r="M166" s="22">
        <v>50</v>
      </c>
      <c r="N166" s="22">
        <v>15</v>
      </c>
      <c r="O166" s="141"/>
      <c r="P166" s="141"/>
      <c r="Q166" s="134"/>
    </row>
    <row r="167" spans="1:17" ht="18" customHeight="1" x14ac:dyDescent="0.2">
      <c r="A167" s="138" t="s">
        <v>126</v>
      </c>
      <c r="B167" s="139">
        <f t="shared" si="18"/>
        <v>10648</v>
      </c>
      <c r="C167" s="22">
        <v>4428</v>
      </c>
      <c r="D167" s="22">
        <v>4949</v>
      </c>
      <c r="E167" s="140">
        <v>1271</v>
      </c>
      <c r="F167" s="22">
        <v>1972</v>
      </c>
      <c r="G167" s="140">
        <v>8676</v>
      </c>
      <c r="H167" s="22">
        <v>538</v>
      </c>
      <c r="I167" s="140">
        <v>10110</v>
      </c>
      <c r="J167" s="22">
        <v>8509</v>
      </c>
      <c r="K167" s="22">
        <v>4287</v>
      </c>
      <c r="L167" s="22">
        <v>1264</v>
      </c>
      <c r="M167" s="22">
        <v>210</v>
      </c>
      <c r="N167" s="22">
        <v>9</v>
      </c>
      <c r="O167" s="141"/>
      <c r="P167" s="141"/>
      <c r="Q167" s="134"/>
    </row>
    <row r="168" spans="1:17" ht="18" customHeight="1" x14ac:dyDescent="0.2">
      <c r="A168" s="138" t="s">
        <v>127</v>
      </c>
      <c r="B168" s="139">
        <f t="shared" si="18"/>
        <v>2870</v>
      </c>
      <c r="C168" s="22">
        <v>636</v>
      </c>
      <c r="D168" s="22">
        <v>1626</v>
      </c>
      <c r="E168" s="140">
        <v>608</v>
      </c>
      <c r="F168" s="22">
        <v>1866</v>
      </c>
      <c r="G168" s="140">
        <v>1004</v>
      </c>
      <c r="H168" s="22">
        <v>156</v>
      </c>
      <c r="I168" s="140">
        <v>2714</v>
      </c>
      <c r="J168" s="22">
        <v>2551</v>
      </c>
      <c r="K168" s="22">
        <v>1903</v>
      </c>
      <c r="L168" s="22">
        <v>1606</v>
      </c>
      <c r="M168" s="22">
        <v>34</v>
      </c>
      <c r="N168" s="22">
        <v>12</v>
      </c>
      <c r="O168" s="141"/>
      <c r="P168" s="141"/>
      <c r="Q168" s="134"/>
    </row>
    <row r="169" spans="1:17" ht="18" customHeight="1" x14ac:dyDescent="0.2">
      <c r="A169" s="138" t="s">
        <v>128</v>
      </c>
      <c r="B169" s="139">
        <f t="shared" si="18"/>
        <v>3077</v>
      </c>
      <c r="C169" s="22">
        <v>1387</v>
      </c>
      <c r="D169" s="22">
        <v>1289</v>
      </c>
      <c r="E169" s="140">
        <v>401</v>
      </c>
      <c r="F169" s="22">
        <v>1186</v>
      </c>
      <c r="G169" s="140">
        <v>1891</v>
      </c>
      <c r="H169" s="22">
        <v>195</v>
      </c>
      <c r="I169" s="140">
        <v>2882</v>
      </c>
      <c r="J169" s="22">
        <v>2646</v>
      </c>
      <c r="K169" s="22">
        <v>1809</v>
      </c>
      <c r="L169" s="22">
        <v>894</v>
      </c>
      <c r="M169" s="22">
        <v>30</v>
      </c>
      <c r="N169" s="22">
        <v>6</v>
      </c>
      <c r="O169" s="141"/>
      <c r="P169" s="141"/>
      <c r="Q169" s="134"/>
    </row>
    <row r="170" spans="1:17" ht="18" customHeight="1" x14ac:dyDescent="0.2">
      <c r="A170" s="138" t="s">
        <v>129</v>
      </c>
      <c r="B170" s="139">
        <f t="shared" si="18"/>
        <v>2595</v>
      </c>
      <c r="C170" s="22">
        <v>891</v>
      </c>
      <c r="D170" s="22">
        <v>1442</v>
      </c>
      <c r="E170" s="140">
        <v>262</v>
      </c>
      <c r="F170" s="22">
        <v>819</v>
      </c>
      <c r="G170" s="140">
        <v>1776</v>
      </c>
      <c r="H170" s="22">
        <v>94</v>
      </c>
      <c r="I170" s="140">
        <v>2501</v>
      </c>
      <c r="J170" s="22">
        <v>2099</v>
      </c>
      <c r="K170" s="22">
        <v>1107</v>
      </c>
      <c r="L170" s="22">
        <v>525</v>
      </c>
      <c r="M170" s="22">
        <v>15</v>
      </c>
      <c r="N170" s="22">
        <v>2</v>
      </c>
      <c r="O170" s="141"/>
      <c r="P170" s="141"/>
      <c r="Q170" s="134"/>
    </row>
    <row r="171" spans="1:17" ht="18" customHeight="1" x14ac:dyDescent="0.2">
      <c r="A171" s="138" t="s">
        <v>130</v>
      </c>
      <c r="B171" s="139">
        <f t="shared" si="18"/>
        <v>7234</v>
      </c>
      <c r="C171" s="22">
        <v>2513</v>
      </c>
      <c r="D171" s="22">
        <v>3813</v>
      </c>
      <c r="E171" s="140">
        <v>908</v>
      </c>
      <c r="F171" s="22">
        <v>2508</v>
      </c>
      <c r="G171" s="140">
        <v>4726</v>
      </c>
      <c r="H171" s="22">
        <v>625</v>
      </c>
      <c r="I171" s="140">
        <v>6609</v>
      </c>
      <c r="J171" s="22">
        <v>6149</v>
      </c>
      <c r="K171" s="22">
        <v>4875</v>
      </c>
      <c r="L171" s="22">
        <v>1691</v>
      </c>
      <c r="M171" s="22">
        <v>84</v>
      </c>
      <c r="N171" s="22">
        <v>50</v>
      </c>
      <c r="O171" s="141"/>
      <c r="P171" s="141"/>
      <c r="Q171" s="134"/>
    </row>
    <row r="172" spans="1:17" ht="18" customHeight="1" x14ac:dyDescent="0.2">
      <c r="A172" s="138" t="s">
        <v>131</v>
      </c>
      <c r="B172" s="139">
        <f t="shared" si="18"/>
        <v>1366</v>
      </c>
      <c r="C172" s="22">
        <v>185</v>
      </c>
      <c r="D172" s="22">
        <v>792</v>
      </c>
      <c r="E172" s="140">
        <v>389</v>
      </c>
      <c r="F172" s="22">
        <v>782</v>
      </c>
      <c r="G172" s="140">
        <v>584</v>
      </c>
      <c r="H172" s="22">
        <v>100</v>
      </c>
      <c r="I172" s="140">
        <v>1266</v>
      </c>
      <c r="J172" s="22">
        <v>1165</v>
      </c>
      <c r="K172" s="22">
        <v>943</v>
      </c>
      <c r="L172" s="22">
        <v>544</v>
      </c>
      <c r="M172" s="22">
        <v>39</v>
      </c>
      <c r="N172" s="22">
        <v>14</v>
      </c>
      <c r="O172" s="141"/>
      <c r="P172" s="141"/>
      <c r="Q172" s="134"/>
    </row>
    <row r="173" spans="1:17" ht="18" customHeight="1" x14ac:dyDescent="0.2">
      <c r="A173" s="138" t="s">
        <v>132</v>
      </c>
      <c r="B173" s="139">
        <f t="shared" si="18"/>
        <v>2629</v>
      </c>
      <c r="C173" s="22">
        <v>977</v>
      </c>
      <c r="D173" s="22">
        <v>1276</v>
      </c>
      <c r="E173" s="140">
        <v>376</v>
      </c>
      <c r="F173" s="22">
        <v>1755</v>
      </c>
      <c r="G173" s="140">
        <v>874</v>
      </c>
      <c r="H173" s="22">
        <v>150</v>
      </c>
      <c r="I173" s="140">
        <v>2479</v>
      </c>
      <c r="J173" s="22">
        <v>2230</v>
      </c>
      <c r="K173" s="22">
        <v>1177</v>
      </c>
      <c r="L173" s="22">
        <v>1470</v>
      </c>
      <c r="M173" s="22">
        <v>30</v>
      </c>
      <c r="N173" s="22">
        <v>9</v>
      </c>
      <c r="O173" s="141"/>
      <c r="P173" s="141"/>
      <c r="Q173" s="134"/>
    </row>
    <row r="174" spans="1:17" ht="18" customHeight="1" x14ac:dyDescent="0.2">
      <c r="A174" s="138" t="s">
        <v>133</v>
      </c>
      <c r="B174" s="139">
        <f t="shared" si="18"/>
        <v>3725</v>
      </c>
      <c r="C174" s="22">
        <v>1298</v>
      </c>
      <c r="D174" s="22">
        <v>1619</v>
      </c>
      <c r="E174" s="140">
        <v>808</v>
      </c>
      <c r="F174" s="22">
        <v>1693</v>
      </c>
      <c r="G174" s="140">
        <v>2032</v>
      </c>
      <c r="H174" s="22">
        <v>217</v>
      </c>
      <c r="I174" s="140">
        <v>3508</v>
      </c>
      <c r="J174" s="22">
        <v>3080</v>
      </c>
      <c r="K174" s="22">
        <v>2692</v>
      </c>
      <c r="L174" s="22">
        <v>1304</v>
      </c>
      <c r="M174" s="22">
        <v>29</v>
      </c>
      <c r="N174" s="22">
        <v>13</v>
      </c>
      <c r="O174" s="141"/>
      <c r="P174" s="141"/>
      <c r="Q174" s="134"/>
    </row>
    <row r="175" spans="1:17" ht="18" customHeight="1" x14ac:dyDescent="0.2">
      <c r="A175" s="138" t="s">
        <v>134</v>
      </c>
      <c r="B175" s="139">
        <f t="shared" si="18"/>
        <v>5574</v>
      </c>
      <c r="C175" s="22">
        <v>2226</v>
      </c>
      <c r="D175" s="22">
        <v>2714</v>
      </c>
      <c r="E175" s="140">
        <v>634</v>
      </c>
      <c r="F175" s="22">
        <v>3366</v>
      </c>
      <c r="G175" s="140">
        <v>2208</v>
      </c>
      <c r="H175" s="22">
        <v>378</v>
      </c>
      <c r="I175" s="140">
        <v>5196</v>
      </c>
      <c r="J175" s="22">
        <v>4185</v>
      </c>
      <c r="K175" s="22">
        <v>2314</v>
      </c>
      <c r="L175" s="22">
        <v>2241</v>
      </c>
      <c r="M175" s="22">
        <v>115</v>
      </c>
      <c r="N175" s="22">
        <v>9</v>
      </c>
      <c r="O175" s="141"/>
      <c r="P175" s="141"/>
      <c r="Q175" s="134"/>
    </row>
    <row r="176" spans="1:17" ht="18" customHeight="1" x14ac:dyDescent="0.2">
      <c r="A176" s="138" t="s">
        <v>135</v>
      </c>
      <c r="B176" s="139">
        <f t="shared" si="18"/>
        <v>4200</v>
      </c>
      <c r="C176" s="22">
        <v>1353</v>
      </c>
      <c r="D176" s="22">
        <v>1968</v>
      </c>
      <c r="E176" s="140">
        <v>879</v>
      </c>
      <c r="F176" s="22">
        <v>2778</v>
      </c>
      <c r="G176" s="140">
        <v>1422</v>
      </c>
      <c r="H176" s="22">
        <v>286</v>
      </c>
      <c r="I176" s="140">
        <v>3914</v>
      </c>
      <c r="J176" s="22">
        <v>3703</v>
      </c>
      <c r="K176" s="22">
        <v>3102</v>
      </c>
      <c r="L176" s="22">
        <v>2184</v>
      </c>
      <c r="M176" s="22">
        <v>60</v>
      </c>
      <c r="N176" s="22">
        <v>4</v>
      </c>
      <c r="O176" s="141"/>
      <c r="P176" s="141"/>
      <c r="Q176" s="134"/>
    </row>
    <row r="177" spans="1:17" ht="18" customHeight="1" x14ac:dyDescent="0.2">
      <c r="A177" s="138" t="s">
        <v>136</v>
      </c>
      <c r="B177" s="139">
        <f t="shared" si="18"/>
        <v>1826</v>
      </c>
      <c r="C177" s="22">
        <v>908</v>
      </c>
      <c r="D177" s="22">
        <v>640</v>
      </c>
      <c r="E177" s="140">
        <v>278</v>
      </c>
      <c r="F177" s="22">
        <v>172</v>
      </c>
      <c r="G177" s="140">
        <v>1654</v>
      </c>
      <c r="H177" s="22">
        <v>60</v>
      </c>
      <c r="I177" s="140">
        <v>1766</v>
      </c>
      <c r="J177" s="22">
        <v>1277</v>
      </c>
      <c r="K177" s="22">
        <v>392</v>
      </c>
      <c r="L177" s="22">
        <v>100</v>
      </c>
      <c r="M177" s="22">
        <v>22</v>
      </c>
      <c r="N177" s="22">
        <v>3</v>
      </c>
      <c r="O177" s="141"/>
      <c r="P177" s="141"/>
      <c r="Q177" s="134"/>
    </row>
    <row r="178" spans="1:17" ht="18" customHeight="1" x14ac:dyDescent="0.2">
      <c r="A178" s="138" t="s">
        <v>137</v>
      </c>
      <c r="B178" s="139">
        <f t="shared" si="18"/>
        <v>35039</v>
      </c>
      <c r="C178" s="22">
        <v>10842</v>
      </c>
      <c r="D178" s="22">
        <v>17775</v>
      </c>
      <c r="E178" s="140">
        <v>6422</v>
      </c>
      <c r="F178" s="22">
        <v>13074</v>
      </c>
      <c r="G178" s="140">
        <v>21965</v>
      </c>
      <c r="H178" s="22">
        <v>1571</v>
      </c>
      <c r="I178" s="140">
        <v>33468</v>
      </c>
      <c r="J178" s="22">
        <v>25569</v>
      </c>
      <c r="K178" s="22">
        <v>17386</v>
      </c>
      <c r="L178" s="22">
        <v>7799</v>
      </c>
      <c r="M178" s="22">
        <v>364</v>
      </c>
      <c r="N178" s="22">
        <v>48</v>
      </c>
      <c r="O178" s="141"/>
      <c r="P178" s="141"/>
      <c r="Q178" s="134"/>
    </row>
    <row r="179" spans="1:17" ht="18" customHeight="1" x14ac:dyDescent="0.2">
      <c r="A179" s="138" t="s">
        <v>138</v>
      </c>
      <c r="B179" s="139">
        <f t="shared" si="18"/>
        <v>2213</v>
      </c>
      <c r="C179" s="22">
        <v>643</v>
      </c>
      <c r="D179" s="22">
        <v>997</v>
      </c>
      <c r="E179" s="140">
        <v>573</v>
      </c>
      <c r="F179" s="22">
        <v>1238</v>
      </c>
      <c r="G179" s="140">
        <v>975</v>
      </c>
      <c r="H179" s="22">
        <v>210</v>
      </c>
      <c r="I179" s="140">
        <v>2003</v>
      </c>
      <c r="J179" s="22">
        <v>1579</v>
      </c>
      <c r="K179" s="22">
        <v>767</v>
      </c>
      <c r="L179" s="22">
        <v>820</v>
      </c>
      <c r="M179" s="22">
        <v>23</v>
      </c>
      <c r="N179" s="22">
        <v>8</v>
      </c>
      <c r="O179" s="141"/>
      <c r="P179" s="141"/>
      <c r="Q179" s="134"/>
    </row>
    <row r="180" spans="1:17" ht="18" customHeight="1" x14ac:dyDescent="0.2">
      <c r="A180" s="138" t="s">
        <v>139</v>
      </c>
      <c r="B180" s="139">
        <f t="shared" si="18"/>
        <v>693</v>
      </c>
      <c r="C180" s="22">
        <v>128</v>
      </c>
      <c r="D180" s="22">
        <v>464</v>
      </c>
      <c r="E180" s="140">
        <v>101</v>
      </c>
      <c r="F180" s="22">
        <v>368</v>
      </c>
      <c r="G180" s="140">
        <v>325</v>
      </c>
      <c r="H180" s="22">
        <v>24</v>
      </c>
      <c r="I180" s="140">
        <v>669</v>
      </c>
      <c r="J180" s="22">
        <v>548</v>
      </c>
      <c r="K180" s="22">
        <v>340</v>
      </c>
      <c r="L180" s="22">
        <v>335</v>
      </c>
      <c r="M180" s="22">
        <v>13</v>
      </c>
      <c r="N180" s="22">
        <v>0</v>
      </c>
      <c r="O180" s="141"/>
      <c r="P180" s="141"/>
      <c r="Q180" s="134"/>
    </row>
    <row r="181" spans="1:17" ht="18" customHeight="1" x14ac:dyDescent="0.2">
      <c r="A181" s="138" t="s">
        <v>140</v>
      </c>
      <c r="B181" s="139">
        <f t="shared" si="18"/>
        <v>752</v>
      </c>
      <c r="C181" s="22">
        <v>333</v>
      </c>
      <c r="D181" s="22">
        <v>255</v>
      </c>
      <c r="E181" s="140">
        <v>164</v>
      </c>
      <c r="F181" s="22">
        <v>260</v>
      </c>
      <c r="G181" s="140">
        <v>492</v>
      </c>
      <c r="H181" s="22">
        <v>85</v>
      </c>
      <c r="I181" s="140">
        <v>667</v>
      </c>
      <c r="J181" s="22">
        <v>646</v>
      </c>
      <c r="K181" s="22">
        <v>284</v>
      </c>
      <c r="L181" s="22">
        <v>126</v>
      </c>
      <c r="M181" s="22">
        <v>12</v>
      </c>
      <c r="N181" s="22">
        <v>7</v>
      </c>
      <c r="O181" s="141"/>
      <c r="P181" s="141"/>
      <c r="Q181" s="134"/>
    </row>
    <row r="182" spans="1:17" ht="18" customHeight="1" x14ac:dyDescent="0.2">
      <c r="A182" s="138" t="s">
        <v>141</v>
      </c>
      <c r="B182" s="139">
        <f t="shared" si="18"/>
        <v>955</v>
      </c>
      <c r="C182" s="22">
        <v>273</v>
      </c>
      <c r="D182" s="22">
        <v>462</v>
      </c>
      <c r="E182" s="140">
        <v>220</v>
      </c>
      <c r="F182" s="22">
        <v>590</v>
      </c>
      <c r="G182" s="140">
        <v>365</v>
      </c>
      <c r="H182" s="22">
        <v>130</v>
      </c>
      <c r="I182" s="140">
        <v>825</v>
      </c>
      <c r="J182" s="22">
        <v>652</v>
      </c>
      <c r="K182" s="22">
        <v>587</v>
      </c>
      <c r="L182" s="22">
        <v>455</v>
      </c>
      <c r="M182" s="22">
        <v>19</v>
      </c>
      <c r="N182" s="22">
        <v>2</v>
      </c>
      <c r="O182" s="141"/>
      <c r="P182" s="141"/>
      <c r="Q182" s="134"/>
    </row>
    <row r="183" spans="1:17" ht="18" customHeight="1" x14ac:dyDescent="0.2">
      <c r="A183" s="138" t="s">
        <v>142</v>
      </c>
      <c r="B183" s="139">
        <f t="shared" si="18"/>
        <v>3400</v>
      </c>
      <c r="C183" s="22">
        <v>1082</v>
      </c>
      <c r="D183" s="22">
        <v>1631</v>
      </c>
      <c r="E183" s="140">
        <v>687</v>
      </c>
      <c r="F183" s="22">
        <v>1594</v>
      </c>
      <c r="G183" s="140">
        <v>1806</v>
      </c>
      <c r="H183" s="22">
        <v>97</v>
      </c>
      <c r="I183" s="140">
        <v>3303</v>
      </c>
      <c r="J183" s="22">
        <v>2648</v>
      </c>
      <c r="K183" s="22">
        <v>1847</v>
      </c>
      <c r="L183" s="22">
        <v>1221</v>
      </c>
      <c r="M183" s="22">
        <v>41</v>
      </c>
      <c r="N183" s="22">
        <v>3</v>
      </c>
      <c r="O183" s="141"/>
      <c r="P183" s="141"/>
      <c r="Q183" s="134"/>
    </row>
    <row r="184" spans="1:17" ht="18" customHeight="1" x14ac:dyDescent="0.2">
      <c r="A184" s="138" t="s">
        <v>143</v>
      </c>
      <c r="B184" s="139">
        <f t="shared" si="18"/>
        <v>3936</v>
      </c>
      <c r="C184" s="22">
        <v>1528</v>
      </c>
      <c r="D184" s="22">
        <v>1915</v>
      </c>
      <c r="E184" s="140">
        <v>493</v>
      </c>
      <c r="F184" s="22">
        <v>2141</v>
      </c>
      <c r="G184" s="140">
        <v>1795</v>
      </c>
      <c r="H184" s="22">
        <v>688</v>
      </c>
      <c r="I184" s="140">
        <v>3248</v>
      </c>
      <c r="J184" s="22">
        <v>2964</v>
      </c>
      <c r="K184" s="22">
        <v>1812</v>
      </c>
      <c r="L184" s="22">
        <v>1055</v>
      </c>
      <c r="M184" s="22">
        <v>43</v>
      </c>
      <c r="N184" s="22">
        <v>12</v>
      </c>
      <c r="O184" s="141"/>
      <c r="P184" s="141"/>
      <c r="Q184" s="134"/>
    </row>
    <row r="185" spans="1:17" ht="18" customHeight="1" x14ac:dyDescent="0.2">
      <c r="A185" s="138" t="s">
        <v>144</v>
      </c>
      <c r="B185" s="139">
        <f t="shared" si="18"/>
        <v>2939</v>
      </c>
      <c r="C185" s="22">
        <v>1028</v>
      </c>
      <c r="D185" s="22">
        <v>1314</v>
      </c>
      <c r="E185" s="140">
        <v>597</v>
      </c>
      <c r="F185" s="22">
        <v>1279</v>
      </c>
      <c r="G185" s="140">
        <v>1660</v>
      </c>
      <c r="H185" s="22">
        <v>181</v>
      </c>
      <c r="I185" s="140">
        <v>2758</v>
      </c>
      <c r="J185" s="22">
        <v>2123</v>
      </c>
      <c r="K185" s="22">
        <v>1761</v>
      </c>
      <c r="L185" s="22">
        <v>852</v>
      </c>
      <c r="M185" s="22">
        <v>42</v>
      </c>
      <c r="N185" s="22">
        <v>14</v>
      </c>
      <c r="O185" s="141"/>
      <c r="P185" s="141"/>
      <c r="Q185" s="134"/>
    </row>
    <row r="186" spans="1:17" ht="18" customHeight="1" x14ac:dyDescent="0.2">
      <c r="A186" s="138" t="s">
        <v>145</v>
      </c>
      <c r="B186" s="139">
        <f t="shared" si="18"/>
        <v>2048</v>
      </c>
      <c r="C186" s="22">
        <v>996</v>
      </c>
      <c r="D186" s="22">
        <v>863</v>
      </c>
      <c r="E186" s="140">
        <v>189</v>
      </c>
      <c r="F186" s="22">
        <v>1327</v>
      </c>
      <c r="G186" s="140">
        <v>721</v>
      </c>
      <c r="H186" s="22">
        <v>187</v>
      </c>
      <c r="I186" s="140">
        <v>1861</v>
      </c>
      <c r="J186" s="22">
        <v>1546</v>
      </c>
      <c r="K186" s="22">
        <v>678</v>
      </c>
      <c r="L186" s="22">
        <v>797</v>
      </c>
      <c r="M186" s="22">
        <v>83</v>
      </c>
      <c r="N186" s="22">
        <v>3</v>
      </c>
      <c r="O186" s="141"/>
      <c r="P186" s="141"/>
      <c r="Q186" s="134"/>
    </row>
    <row r="187" spans="1:17" ht="18" customHeight="1" x14ac:dyDescent="0.2">
      <c r="A187" s="138" t="s">
        <v>146</v>
      </c>
      <c r="B187" s="139">
        <f t="shared" si="18"/>
        <v>1859</v>
      </c>
      <c r="C187" s="22">
        <v>462</v>
      </c>
      <c r="D187" s="22">
        <v>864</v>
      </c>
      <c r="E187" s="140">
        <v>533</v>
      </c>
      <c r="F187" s="22">
        <v>453</v>
      </c>
      <c r="G187" s="140">
        <v>1406</v>
      </c>
      <c r="H187" s="22">
        <v>69</v>
      </c>
      <c r="I187" s="140">
        <v>1790</v>
      </c>
      <c r="J187" s="22">
        <v>1551</v>
      </c>
      <c r="K187" s="22">
        <v>1398</v>
      </c>
      <c r="L187" s="22">
        <v>397</v>
      </c>
      <c r="M187" s="22">
        <v>22</v>
      </c>
      <c r="N187" s="22">
        <v>1</v>
      </c>
      <c r="O187" s="141"/>
      <c r="P187" s="141"/>
      <c r="Q187" s="134"/>
    </row>
    <row r="188" spans="1:17" s="107" customFormat="1" ht="18" customHeight="1" x14ac:dyDescent="0.2">
      <c r="A188" s="142" t="s">
        <v>147</v>
      </c>
      <c r="B188" s="143">
        <f t="shared" si="18"/>
        <v>795</v>
      </c>
      <c r="C188" s="106">
        <v>356</v>
      </c>
      <c r="D188" s="106">
        <v>395</v>
      </c>
      <c r="E188" s="144">
        <v>44</v>
      </c>
      <c r="F188" s="106">
        <v>390</v>
      </c>
      <c r="G188" s="144">
        <v>405</v>
      </c>
      <c r="H188" s="106">
        <v>39</v>
      </c>
      <c r="I188" s="144">
        <v>756</v>
      </c>
      <c r="J188" s="106">
        <v>528</v>
      </c>
      <c r="K188" s="106">
        <v>179</v>
      </c>
      <c r="L188" s="106">
        <v>238</v>
      </c>
      <c r="M188" s="106">
        <v>21</v>
      </c>
      <c r="N188" s="106">
        <v>2</v>
      </c>
      <c r="O188" s="141"/>
      <c r="P188" s="141"/>
      <c r="Q188" s="134"/>
    </row>
    <row r="189" spans="1:17" ht="18" customHeight="1" x14ac:dyDescent="0.2">
      <c r="A189" s="16" t="s">
        <v>8</v>
      </c>
      <c r="B189" s="145">
        <f>SUM(B164:B188)</f>
        <v>107840</v>
      </c>
      <c r="C189" s="31">
        <f t="shared" ref="C189:N189" si="19">SUM(C164:C188)</f>
        <v>36980</v>
      </c>
      <c r="D189" s="31">
        <f t="shared" si="19"/>
        <v>52633</v>
      </c>
      <c r="E189" s="31">
        <f t="shared" si="19"/>
        <v>18227</v>
      </c>
      <c r="F189" s="31">
        <f t="shared" si="19"/>
        <v>44090</v>
      </c>
      <c r="G189" s="31">
        <f t="shared" si="19"/>
        <v>63750</v>
      </c>
      <c r="H189" s="31">
        <f t="shared" si="19"/>
        <v>6571</v>
      </c>
      <c r="I189" s="31">
        <f t="shared" si="19"/>
        <v>101269</v>
      </c>
      <c r="J189" s="31">
        <f t="shared" si="19"/>
        <v>84396</v>
      </c>
      <c r="K189" s="31">
        <f t="shared" si="19"/>
        <v>55959</v>
      </c>
      <c r="L189" s="31">
        <f t="shared" si="19"/>
        <v>29465</v>
      </c>
      <c r="M189" s="31">
        <f t="shared" si="19"/>
        <v>1461</v>
      </c>
      <c r="N189" s="31">
        <f t="shared" si="19"/>
        <v>266</v>
      </c>
      <c r="O189" s="141"/>
      <c r="P189" s="141"/>
      <c r="Q189" s="141"/>
    </row>
    <row r="190" spans="1:17" s="149" customFormat="1" ht="18" customHeight="1" x14ac:dyDescent="0.2">
      <c r="A190" s="21" t="s">
        <v>29</v>
      </c>
      <c r="B190" s="146">
        <f>B189/$B$189</f>
        <v>1</v>
      </c>
      <c r="C190" s="146">
        <f t="shared" ref="C190:N190" si="20">C189/$B$189</f>
        <v>0.34291543026706234</v>
      </c>
      <c r="D190" s="146">
        <f t="shared" si="20"/>
        <v>0.48806565281899111</v>
      </c>
      <c r="E190" s="146">
        <f t="shared" si="20"/>
        <v>0.16901891691394658</v>
      </c>
      <c r="F190" s="146">
        <f t="shared" si="20"/>
        <v>0.40884643916913949</v>
      </c>
      <c r="G190" s="146">
        <f t="shared" si="20"/>
        <v>0.59115356083086057</v>
      </c>
      <c r="H190" s="146">
        <f t="shared" si="20"/>
        <v>6.0932863501483678E-2</v>
      </c>
      <c r="I190" s="146">
        <f t="shared" si="20"/>
        <v>0.93906713649851636</v>
      </c>
      <c r="J190" s="146">
        <f t="shared" si="20"/>
        <v>0.78260385756676554</v>
      </c>
      <c r="K190" s="146">
        <f t="shared" si="20"/>
        <v>0.51890764094955488</v>
      </c>
      <c r="L190" s="146">
        <f t="shared" si="20"/>
        <v>0.27322885756676557</v>
      </c>
      <c r="M190" s="146">
        <f t="shared" si="20"/>
        <v>1.3547848664688427E-2</v>
      </c>
      <c r="N190" s="146">
        <f t="shared" si="20"/>
        <v>2.4666172106824927E-3</v>
      </c>
      <c r="O190" s="147"/>
      <c r="P190" s="148"/>
      <c r="Q190" s="148"/>
    </row>
    <row r="191" spans="1:17" ht="34.5" customHeight="1" x14ac:dyDescent="0.2"/>
    <row r="192" spans="1:17" ht="12.75" customHeight="1" x14ac:dyDescent="0.2">
      <c r="A192" s="192" t="s">
        <v>148</v>
      </c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50"/>
    </row>
    <row r="193" spans="1:17" ht="6.75" customHeight="1" x14ac:dyDescent="0.2"/>
    <row r="194" spans="1:17" ht="18.75" thickBot="1" x14ac:dyDescent="0.25">
      <c r="A194" s="12" t="s">
        <v>149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6" spans="1:17" ht="17.25" customHeight="1" thickBot="1" x14ac:dyDescent="0.3">
      <c r="A196" s="13" t="s">
        <v>150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51"/>
      <c r="L196" s="134"/>
      <c r="M196" s="134"/>
      <c r="N196" s="134"/>
      <c r="O196" s="152"/>
      <c r="P196" s="152"/>
      <c r="Q196" s="134"/>
    </row>
    <row r="197" spans="1:17" x14ac:dyDescent="0.2">
      <c r="L197" s="134"/>
      <c r="M197" s="134"/>
      <c r="N197" s="134"/>
      <c r="O197" s="134"/>
      <c r="P197" s="134"/>
      <c r="Q197" s="134"/>
    </row>
    <row r="198" spans="1:17" ht="26.25" customHeight="1" x14ac:dyDescent="0.2">
      <c r="A198" s="190" t="s">
        <v>151</v>
      </c>
      <c r="B198" s="190"/>
      <c r="C198" s="190"/>
      <c r="D198" s="190"/>
      <c r="E198" s="191"/>
      <c r="F198" s="153" t="s">
        <v>8</v>
      </c>
      <c r="G198" s="153" t="s">
        <v>152</v>
      </c>
      <c r="H198" s="153" t="s">
        <v>153</v>
      </c>
      <c r="I198" s="153" t="s">
        <v>154</v>
      </c>
      <c r="J198" s="153" t="s">
        <v>155</v>
      </c>
      <c r="L198" s="134"/>
      <c r="M198" s="193"/>
      <c r="N198" s="193"/>
      <c r="O198" s="194"/>
      <c r="P198" s="194"/>
      <c r="Q198" s="194"/>
    </row>
    <row r="199" spans="1:17" ht="18.75" customHeight="1" x14ac:dyDescent="0.2">
      <c r="A199" s="154" t="s">
        <v>156</v>
      </c>
      <c r="B199" s="154"/>
      <c r="C199" s="154"/>
      <c r="D199" s="154"/>
      <c r="E199" s="154"/>
      <c r="F199" s="155">
        <f t="shared" ref="F199:F228" si="21">+SUM(G199:J199)</f>
        <v>107840</v>
      </c>
      <c r="G199" s="156">
        <v>76766</v>
      </c>
      <c r="H199" s="156">
        <v>19297</v>
      </c>
      <c r="I199" s="156">
        <v>6796</v>
      </c>
      <c r="J199" s="156">
        <v>4981</v>
      </c>
      <c r="L199" s="134"/>
      <c r="M199" s="193"/>
      <c r="N199" s="193"/>
      <c r="O199" s="157"/>
      <c r="P199" s="157"/>
      <c r="Q199" s="157"/>
    </row>
    <row r="200" spans="1:17" ht="18.75" customHeight="1" x14ac:dyDescent="0.2">
      <c r="A200" s="158" t="s">
        <v>157</v>
      </c>
      <c r="B200" s="158"/>
      <c r="C200" s="158"/>
      <c r="D200" s="158"/>
      <c r="E200" s="158"/>
      <c r="F200" s="159">
        <f t="shared" si="21"/>
        <v>105073</v>
      </c>
      <c r="G200" s="160">
        <v>0</v>
      </c>
      <c r="H200" s="160">
        <v>86731</v>
      </c>
      <c r="I200" s="160">
        <v>12801</v>
      </c>
      <c r="J200" s="160">
        <v>5541</v>
      </c>
      <c r="L200" s="134"/>
      <c r="M200" s="193"/>
      <c r="N200" s="193"/>
      <c r="O200" s="157"/>
      <c r="P200" s="157"/>
      <c r="Q200" s="157"/>
    </row>
    <row r="201" spans="1:17" ht="18.75" customHeight="1" x14ac:dyDescent="0.2">
      <c r="A201" s="158" t="s">
        <v>158</v>
      </c>
      <c r="B201" s="158"/>
      <c r="C201" s="158"/>
      <c r="D201" s="158"/>
      <c r="E201" s="158"/>
      <c r="F201" s="159">
        <f t="shared" si="21"/>
        <v>359488</v>
      </c>
      <c r="G201" s="160">
        <v>0</v>
      </c>
      <c r="H201" s="160">
        <v>71013</v>
      </c>
      <c r="I201" s="160">
        <v>121885</v>
      </c>
      <c r="J201" s="160">
        <v>166590</v>
      </c>
      <c r="L201" s="134"/>
      <c r="M201" s="195"/>
      <c r="N201" s="161"/>
      <c r="O201" s="162"/>
      <c r="P201" s="162"/>
      <c r="Q201" s="162"/>
    </row>
    <row r="202" spans="1:17" ht="18.75" customHeight="1" x14ac:dyDescent="0.2">
      <c r="A202" s="158" t="s">
        <v>159</v>
      </c>
      <c r="B202" s="158"/>
      <c r="C202" s="158"/>
      <c r="D202" s="158"/>
      <c r="E202" s="158"/>
      <c r="F202" s="159">
        <f t="shared" si="21"/>
        <v>18927</v>
      </c>
      <c r="G202" s="160">
        <v>0</v>
      </c>
      <c r="H202" s="160">
        <v>17550</v>
      </c>
      <c r="I202" s="160">
        <v>722</v>
      </c>
      <c r="J202" s="160">
        <v>655</v>
      </c>
      <c r="L202" s="134"/>
      <c r="M202" s="195"/>
      <c r="N202" s="161"/>
      <c r="O202" s="162"/>
      <c r="P202" s="162"/>
      <c r="Q202" s="162"/>
    </row>
    <row r="203" spans="1:17" ht="18.75" customHeight="1" x14ac:dyDescent="0.2">
      <c r="A203" s="158" t="s">
        <v>160</v>
      </c>
      <c r="B203" s="158"/>
      <c r="C203" s="158"/>
      <c r="D203" s="158"/>
      <c r="E203" s="158"/>
      <c r="F203" s="159">
        <f t="shared" si="21"/>
        <v>107489</v>
      </c>
      <c r="G203" s="160">
        <v>0</v>
      </c>
      <c r="H203" s="160">
        <v>23574</v>
      </c>
      <c r="I203" s="160">
        <v>79837</v>
      </c>
      <c r="J203" s="160">
        <v>4078</v>
      </c>
      <c r="L203" s="134"/>
      <c r="M203" s="195"/>
      <c r="N203" s="161"/>
      <c r="O203" s="162"/>
      <c r="P203" s="162"/>
      <c r="Q203" s="162"/>
    </row>
    <row r="204" spans="1:17" ht="18.75" customHeight="1" x14ac:dyDescent="0.2">
      <c r="A204" s="158" t="s">
        <v>161</v>
      </c>
      <c r="B204" s="158"/>
      <c r="C204" s="158"/>
      <c r="D204" s="158"/>
      <c r="E204" s="158"/>
      <c r="F204" s="159">
        <f t="shared" si="21"/>
        <v>65670</v>
      </c>
      <c r="G204" s="160">
        <v>0</v>
      </c>
      <c r="H204" s="160">
        <v>9296</v>
      </c>
      <c r="I204" s="160">
        <v>49783</v>
      </c>
      <c r="J204" s="160">
        <v>6591</v>
      </c>
      <c r="L204" s="134"/>
      <c r="M204" s="195"/>
      <c r="N204" s="161"/>
      <c r="O204" s="162"/>
      <c r="P204" s="162"/>
      <c r="Q204" s="162"/>
    </row>
    <row r="205" spans="1:17" ht="18.75" customHeight="1" x14ac:dyDescent="0.2">
      <c r="A205" s="158" t="s">
        <v>162</v>
      </c>
      <c r="B205" s="158"/>
      <c r="C205" s="158"/>
      <c r="D205" s="158"/>
      <c r="E205" s="158"/>
      <c r="F205" s="159">
        <f t="shared" si="21"/>
        <v>7378</v>
      </c>
      <c r="G205" s="160">
        <v>0</v>
      </c>
      <c r="H205" s="160">
        <v>431</v>
      </c>
      <c r="I205" s="160">
        <v>6799</v>
      </c>
      <c r="J205" s="160">
        <v>148</v>
      </c>
      <c r="L205" s="134"/>
      <c r="M205" s="195"/>
      <c r="N205" s="161"/>
      <c r="O205" s="162"/>
      <c r="P205" s="162"/>
      <c r="Q205" s="162"/>
    </row>
    <row r="206" spans="1:17" ht="18.75" customHeight="1" x14ac:dyDescent="0.2">
      <c r="A206" s="158" t="s">
        <v>163</v>
      </c>
      <c r="B206" s="158"/>
      <c r="C206" s="158"/>
      <c r="D206" s="158"/>
      <c r="E206" s="158"/>
      <c r="F206" s="159">
        <f t="shared" si="21"/>
        <v>1595</v>
      </c>
      <c r="G206" s="160">
        <v>0</v>
      </c>
      <c r="H206" s="160">
        <v>199</v>
      </c>
      <c r="I206" s="160">
        <v>1247</v>
      </c>
      <c r="J206" s="160">
        <v>149</v>
      </c>
      <c r="L206" s="134"/>
      <c r="M206" s="195"/>
      <c r="N206" s="161"/>
      <c r="O206" s="162"/>
      <c r="P206" s="162"/>
      <c r="Q206" s="162"/>
    </row>
    <row r="207" spans="1:17" ht="18.75" customHeight="1" x14ac:dyDescent="0.2">
      <c r="A207" s="158" t="s">
        <v>164</v>
      </c>
      <c r="B207" s="158"/>
      <c r="C207" s="158"/>
      <c r="D207" s="158"/>
      <c r="E207" s="158"/>
      <c r="F207" s="159">
        <f t="shared" si="21"/>
        <v>88720</v>
      </c>
      <c r="G207" s="160">
        <v>0</v>
      </c>
      <c r="H207" s="160">
        <v>29598</v>
      </c>
      <c r="I207" s="160">
        <v>46476</v>
      </c>
      <c r="J207" s="160">
        <v>12646</v>
      </c>
      <c r="L207" s="134"/>
      <c r="M207" s="195"/>
      <c r="N207" s="161"/>
      <c r="O207" s="162"/>
      <c r="P207" s="162"/>
      <c r="Q207" s="162"/>
    </row>
    <row r="208" spans="1:17" ht="18.75" customHeight="1" x14ac:dyDescent="0.2">
      <c r="A208" s="158" t="s">
        <v>165</v>
      </c>
      <c r="B208" s="158"/>
      <c r="C208" s="158"/>
      <c r="D208" s="158"/>
      <c r="E208" s="158"/>
      <c r="F208" s="159">
        <f t="shared" si="21"/>
        <v>21983</v>
      </c>
      <c r="G208" s="160">
        <v>0</v>
      </c>
      <c r="H208" s="160">
        <v>2271</v>
      </c>
      <c r="I208" s="160">
        <v>19002</v>
      </c>
      <c r="J208" s="160">
        <v>710</v>
      </c>
      <c r="L208" s="134"/>
      <c r="M208" s="195"/>
      <c r="N208" s="161"/>
      <c r="O208" s="162"/>
      <c r="P208" s="162"/>
      <c r="Q208" s="162"/>
    </row>
    <row r="209" spans="1:17" ht="18.75" customHeight="1" x14ac:dyDescent="0.2">
      <c r="A209" s="158" t="s">
        <v>166</v>
      </c>
      <c r="B209" s="158"/>
      <c r="C209" s="158"/>
      <c r="D209" s="158"/>
      <c r="E209" s="158"/>
      <c r="F209" s="159">
        <f t="shared" si="21"/>
        <v>735</v>
      </c>
      <c r="G209" s="160">
        <v>0</v>
      </c>
      <c r="H209" s="160">
        <v>83</v>
      </c>
      <c r="I209" s="160">
        <v>568</v>
      </c>
      <c r="J209" s="160">
        <v>84</v>
      </c>
      <c r="L209" s="134"/>
      <c r="M209" s="195"/>
      <c r="N209" s="161"/>
      <c r="O209" s="162"/>
      <c r="P209" s="162"/>
      <c r="Q209" s="162"/>
    </row>
    <row r="210" spans="1:17" ht="18.75" customHeight="1" x14ac:dyDescent="0.2">
      <c r="A210" s="158" t="s">
        <v>167</v>
      </c>
      <c r="B210" s="158"/>
      <c r="C210" s="158"/>
      <c r="D210" s="158"/>
      <c r="E210" s="158"/>
      <c r="F210" s="159">
        <f t="shared" si="21"/>
        <v>41657</v>
      </c>
      <c r="G210" s="160">
        <v>0</v>
      </c>
      <c r="H210" s="160">
        <v>36962</v>
      </c>
      <c r="I210" s="160">
        <v>4226</v>
      </c>
      <c r="J210" s="160">
        <v>469</v>
      </c>
      <c r="L210" s="134"/>
      <c r="M210" s="195"/>
      <c r="N210" s="161"/>
      <c r="O210" s="162"/>
      <c r="P210" s="162"/>
      <c r="Q210" s="162"/>
    </row>
    <row r="211" spans="1:17" ht="18.75" customHeight="1" x14ac:dyDescent="0.2">
      <c r="A211" s="158" t="s">
        <v>168</v>
      </c>
      <c r="B211" s="158"/>
      <c r="C211" s="158"/>
      <c r="D211" s="158"/>
      <c r="E211" s="158"/>
      <c r="F211" s="159">
        <f t="shared" si="21"/>
        <v>29994</v>
      </c>
      <c r="G211" s="160">
        <v>0</v>
      </c>
      <c r="H211" s="160">
        <v>10459</v>
      </c>
      <c r="I211" s="160">
        <v>8155</v>
      </c>
      <c r="J211" s="160">
        <v>11380</v>
      </c>
      <c r="L211" s="134"/>
      <c r="M211" s="195"/>
      <c r="N211" s="161"/>
      <c r="O211" s="162"/>
      <c r="P211" s="162"/>
      <c r="Q211" s="162"/>
    </row>
    <row r="212" spans="1:17" ht="18.75" customHeight="1" x14ac:dyDescent="0.2">
      <c r="A212" s="158" t="s">
        <v>169</v>
      </c>
      <c r="B212" s="158"/>
      <c r="C212" s="158"/>
      <c r="D212" s="158"/>
      <c r="E212" s="158"/>
      <c r="F212" s="159">
        <f t="shared" si="21"/>
        <v>1003</v>
      </c>
      <c r="G212" s="160">
        <v>0</v>
      </c>
      <c r="H212" s="160">
        <v>453</v>
      </c>
      <c r="I212" s="160">
        <v>550</v>
      </c>
      <c r="J212" s="160">
        <v>0</v>
      </c>
      <c r="L212" s="134"/>
      <c r="M212" s="195"/>
      <c r="N212" s="161"/>
      <c r="O212" s="162"/>
      <c r="P212" s="162"/>
      <c r="Q212" s="162"/>
    </row>
    <row r="213" spans="1:17" ht="18.75" customHeight="1" x14ac:dyDescent="0.2">
      <c r="A213" s="158" t="s">
        <v>170</v>
      </c>
      <c r="B213" s="158"/>
      <c r="C213" s="158"/>
      <c r="D213" s="158"/>
      <c r="E213" s="158"/>
      <c r="F213" s="159">
        <f t="shared" si="21"/>
        <v>57395</v>
      </c>
      <c r="G213" s="160">
        <v>0</v>
      </c>
      <c r="H213" s="160">
        <v>944</v>
      </c>
      <c r="I213" s="160">
        <v>770</v>
      </c>
      <c r="J213" s="160">
        <v>55681</v>
      </c>
      <c r="L213" s="134"/>
      <c r="M213" s="195"/>
      <c r="N213" s="161"/>
      <c r="O213" s="162"/>
      <c r="P213" s="162"/>
      <c r="Q213" s="162"/>
    </row>
    <row r="214" spans="1:17" ht="18.75" customHeight="1" x14ac:dyDescent="0.2">
      <c r="A214" s="158" t="s">
        <v>171</v>
      </c>
      <c r="B214" s="158"/>
      <c r="C214" s="158"/>
      <c r="D214" s="158"/>
      <c r="E214" s="158"/>
      <c r="F214" s="159">
        <f t="shared" si="21"/>
        <v>10307</v>
      </c>
      <c r="G214" s="160">
        <v>0</v>
      </c>
      <c r="H214" s="160">
        <v>59</v>
      </c>
      <c r="I214" s="160">
        <v>70</v>
      </c>
      <c r="J214" s="160">
        <v>10178</v>
      </c>
      <c r="L214" s="134"/>
      <c r="M214" s="195"/>
      <c r="N214" s="161"/>
      <c r="O214" s="162"/>
      <c r="P214" s="162"/>
      <c r="Q214" s="162"/>
    </row>
    <row r="215" spans="1:17" ht="18.75" customHeight="1" x14ac:dyDescent="0.2">
      <c r="A215" s="158" t="s">
        <v>172</v>
      </c>
      <c r="B215" s="158"/>
      <c r="C215" s="158"/>
      <c r="D215" s="158"/>
      <c r="E215" s="158"/>
      <c r="F215" s="159">
        <f t="shared" si="21"/>
        <v>1168</v>
      </c>
      <c r="G215" s="160">
        <v>0</v>
      </c>
      <c r="H215" s="160">
        <v>16</v>
      </c>
      <c r="I215" s="160">
        <v>16</v>
      </c>
      <c r="J215" s="160">
        <v>1136</v>
      </c>
      <c r="L215" s="134"/>
      <c r="M215" s="195"/>
      <c r="N215" s="161"/>
      <c r="O215" s="162"/>
      <c r="P215" s="162"/>
      <c r="Q215" s="162"/>
    </row>
    <row r="216" spans="1:17" ht="18.75" customHeight="1" x14ac:dyDescent="0.2">
      <c r="A216" s="158" t="s">
        <v>173</v>
      </c>
      <c r="B216" s="158"/>
      <c r="C216" s="158"/>
      <c r="D216" s="158"/>
      <c r="E216" s="158"/>
      <c r="F216" s="159">
        <f t="shared" si="21"/>
        <v>1367</v>
      </c>
      <c r="G216" s="160">
        <v>0</v>
      </c>
      <c r="H216" s="160">
        <v>148</v>
      </c>
      <c r="I216" s="160">
        <v>10</v>
      </c>
      <c r="J216" s="160">
        <v>1209</v>
      </c>
      <c r="L216" s="134"/>
      <c r="M216" s="195"/>
      <c r="N216" s="161"/>
      <c r="O216" s="162"/>
      <c r="P216" s="162"/>
      <c r="Q216" s="162"/>
    </row>
    <row r="217" spans="1:17" ht="18.75" customHeight="1" x14ac:dyDescent="0.2">
      <c r="A217" s="158" t="s">
        <v>174</v>
      </c>
      <c r="B217" s="158"/>
      <c r="C217" s="158"/>
      <c r="D217" s="158"/>
      <c r="E217" s="158"/>
      <c r="F217" s="159">
        <f t="shared" si="21"/>
        <v>2011</v>
      </c>
      <c r="G217" s="160">
        <v>0</v>
      </c>
      <c r="H217" s="160">
        <v>228</v>
      </c>
      <c r="I217" s="160">
        <v>140</v>
      </c>
      <c r="J217" s="160">
        <v>1643</v>
      </c>
      <c r="L217" s="134"/>
      <c r="M217" s="195"/>
      <c r="N217" s="161"/>
      <c r="O217" s="162"/>
      <c r="P217" s="162"/>
      <c r="Q217" s="162"/>
    </row>
    <row r="218" spans="1:17" ht="18.75" customHeight="1" x14ac:dyDescent="0.2">
      <c r="A218" s="158" t="s">
        <v>175</v>
      </c>
      <c r="B218" s="158"/>
      <c r="C218" s="158"/>
      <c r="D218" s="158"/>
      <c r="E218" s="158"/>
      <c r="F218" s="159">
        <f t="shared" si="21"/>
        <v>54520</v>
      </c>
      <c r="G218" s="160">
        <v>0</v>
      </c>
      <c r="H218" s="160">
        <v>54520</v>
      </c>
      <c r="I218" s="160">
        <v>0</v>
      </c>
      <c r="J218" s="160">
        <v>0</v>
      </c>
      <c r="L218" s="134"/>
      <c r="M218" s="195"/>
      <c r="N218" s="161"/>
      <c r="O218" s="162"/>
      <c r="P218" s="162"/>
      <c r="Q218" s="162"/>
    </row>
    <row r="219" spans="1:17" ht="18.75" customHeight="1" x14ac:dyDescent="0.2">
      <c r="A219" s="158" t="s">
        <v>176</v>
      </c>
      <c r="B219" s="158"/>
      <c r="C219" s="158"/>
      <c r="D219" s="158"/>
      <c r="E219" s="158"/>
      <c r="F219" s="159">
        <f t="shared" si="21"/>
        <v>86953</v>
      </c>
      <c r="G219" s="160">
        <v>0</v>
      </c>
      <c r="H219" s="160">
        <v>86953</v>
      </c>
      <c r="I219" s="160">
        <v>0</v>
      </c>
      <c r="J219" s="160">
        <v>0</v>
      </c>
      <c r="L219" s="134"/>
      <c r="M219" s="195"/>
      <c r="N219" s="161"/>
      <c r="O219" s="162"/>
      <c r="P219" s="162"/>
      <c r="Q219" s="162"/>
    </row>
    <row r="220" spans="1:17" ht="18.75" customHeight="1" x14ac:dyDescent="0.2">
      <c r="A220" s="158" t="s">
        <v>177</v>
      </c>
      <c r="B220" s="158"/>
      <c r="C220" s="158"/>
      <c r="D220" s="158"/>
      <c r="E220" s="158"/>
      <c r="F220" s="159">
        <f>+SUM(G220:J220)</f>
        <v>81700</v>
      </c>
      <c r="G220" s="160">
        <v>0</v>
      </c>
      <c r="H220" s="160">
        <v>81700</v>
      </c>
      <c r="I220" s="160">
        <v>0</v>
      </c>
      <c r="J220" s="160">
        <v>0</v>
      </c>
      <c r="L220" s="134"/>
      <c r="M220" s="195"/>
      <c r="N220" s="161"/>
      <c r="O220" s="162"/>
      <c r="P220" s="162"/>
      <c r="Q220" s="162"/>
    </row>
    <row r="221" spans="1:17" ht="18.75" customHeight="1" x14ac:dyDescent="0.2">
      <c r="A221" s="158" t="s">
        <v>178</v>
      </c>
      <c r="B221" s="158"/>
      <c r="C221" s="158"/>
      <c r="D221" s="158"/>
      <c r="E221" s="158"/>
      <c r="F221" s="159">
        <f t="shared" si="21"/>
        <v>198404</v>
      </c>
      <c r="G221" s="160">
        <v>0</v>
      </c>
      <c r="H221" s="160">
        <v>58876</v>
      </c>
      <c r="I221" s="160">
        <v>89031</v>
      </c>
      <c r="J221" s="160">
        <v>50497</v>
      </c>
      <c r="L221" s="134"/>
      <c r="M221" s="195"/>
      <c r="N221" s="161"/>
      <c r="O221" s="162"/>
      <c r="P221" s="162"/>
      <c r="Q221" s="162"/>
    </row>
    <row r="222" spans="1:17" ht="18.75" customHeight="1" x14ac:dyDescent="0.2">
      <c r="A222" s="158" t="s">
        <v>179</v>
      </c>
      <c r="B222" s="158"/>
      <c r="C222" s="158"/>
      <c r="D222" s="158"/>
      <c r="E222" s="158"/>
      <c r="F222" s="159">
        <f t="shared" si="21"/>
        <v>75836</v>
      </c>
      <c r="G222" s="160">
        <v>0</v>
      </c>
      <c r="H222" s="160">
        <v>17446</v>
      </c>
      <c r="I222" s="160">
        <v>50160</v>
      </c>
      <c r="J222" s="160">
        <v>8230</v>
      </c>
      <c r="L222" s="134"/>
      <c r="M222" s="195"/>
      <c r="N222" s="161"/>
      <c r="O222" s="162"/>
      <c r="P222" s="162"/>
      <c r="Q222" s="162"/>
    </row>
    <row r="223" spans="1:17" ht="18.75" customHeight="1" x14ac:dyDescent="0.2">
      <c r="A223" s="158" t="s">
        <v>180</v>
      </c>
      <c r="B223" s="158"/>
      <c r="C223" s="158"/>
      <c r="D223" s="158"/>
      <c r="E223" s="158"/>
      <c r="F223" s="159">
        <f t="shared" si="21"/>
        <v>13595</v>
      </c>
      <c r="G223" s="160">
        <v>0</v>
      </c>
      <c r="H223" s="160">
        <v>954</v>
      </c>
      <c r="I223" s="160">
        <v>12390</v>
      </c>
      <c r="J223" s="160">
        <v>251</v>
      </c>
      <c r="L223" s="134"/>
      <c r="M223" s="195"/>
      <c r="N223" s="161"/>
      <c r="O223" s="162"/>
      <c r="P223" s="162"/>
      <c r="Q223" s="162"/>
    </row>
    <row r="224" spans="1:17" ht="18.75" customHeight="1" x14ac:dyDescent="0.2">
      <c r="A224" s="158" t="s">
        <v>181</v>
      </c>
      <c r="B224" s="158"/>
      <c r="C224" s="158"/>
      <c r="D224" s="158"/>
      <c r="E224" s="158"/>
      <c r="F224" s="159">
        <f t="shared" si="21"/>
        <v>69799</v>
      </c>
      <c r="G224" s="160">
        <v>0</v>
      </c>
      <c r="H224" s="160">
        <v>0</v>
      </c>
      <c r="I224" s="160">
        <v>69799</v>
      </c>
      <c r="J224" s="160">
        <v>0</v>
      </c>
      <c r="L224" s="134"/>
      <c r="M224" s="195"/>
      <c r="N224" s="161"/>
      <c r="O224" s="162"/>
      <c r="P224" s="162"/>
      <c r="Q224" s="162"/>
    </row>
    <row r="225" spans="1:17" ht="18.75" customHeight="1" x14ac:dyDescent="0.2">
      <c r="A225" s="158" t="s">
        <v>182</v>
      </c>
      <c r="B225" s="158"/>
      <c r="C225" s="158"/>
      <c r="D225" s="158"/>
      <c r="E225" s="158"/>
      <c r="F225" s="159">
        <f t="shared" si="21"/>
        <v>9230</v>
      </c>
      <c r="G225" s="160">
        <v>0</v>
      </c>
      <c r="H225" s="160">
        <v>0</v>
      </c>
      <c r="I225" s="160">
        <v>9230</v>
      </c>
      <c r="J225" s="160">
        <v>0</v>
      </c>
      <c r="L225" s="134"/>
      <c r="M225" s="195"/>
      <c r="N225" s="161"/>
      <c r="O225" s="162"/>
      <c r="P225" s="162"/>
      <c r="Q225" s="162"/>
    </row>
    <row r="226" spans="1:17" ht="18.75" customHeight="1" x14ac:dyDescent="0.2">
      <c r="A226" s="158" t="s">
        <v>183</v>
      </c>
      <c r="B226" s="158"/>
      <c r="C226" s="158"/>
      <c r="D226" s="158"/>
      <c r="E226" s="158"/>
      <c r="F226" s="159">
        <f t="shared" si="21"/>
        <v>63933</v>
      </c>
      <c r="G226" s="160">
        <v>0</v>
      </c>
      <c r="H226" s="160">
        <v>0</v>
      </c>
      <c r="I226" s="160">
        <v>63933</v>
      </c>
      <c r="J226" s="160">
        <v>0</v>
      </c>
      <c r="L226" s="134"/>
      <c r="M226" s="195"/>
      <c r="N226" s="161"/>
      <c r="O226" s="162"/>
      <c r="P226" s="162"/>
      <c r="Q226" s="162"/>
    </row>
    <row r="227" spans="1:17" ht="18.75" customHeight="1" x14ac:dyDescent="0.2">
      <c r="A227" s="158" t="s">
        <v>184</v>
      </c>
      <c r="B227" s="158"/>
      <c r="C227" s="158"/>
      <c r="D227" s="158"/>
      <c r="E227" s="158"/>
      <c r="F227" s="159">
        <f t="shared" si="21"/>
        <v>166207</v>
      </c>
      <c r="G227" s="160">
        <v>0</v>
      </c>
      <c r="H227" s="160">
        <v>58340</v>
      </c>
      <c r="I227" s="160">
        <v>54691</v>
      </c>
      <c r="J227" s="160">
        <v>53176</v>
      </c>
      <c r="L227" s="134"/>
      <c r="M227" s="195"/>
      <c r="N227" s="161"/>
      <c r="O227" s="162"/>
      <c r="P227" s="162"/>
      <c r="Q227" s="162"/>
    </row>
    <row r="228" spans="1:17" ht="18.75" customHeight="1" x14ac:dyDescent="0.2">
      <c r="A228" s="163" t="s">
        <v>185</v>
      </c>
      <c r="B228" s="163"/>
      <c r="C228" s="163"/>
      <c r="D228" s="163"/>
      <c r="E228" s="163"/>
      <c r="F228" s="164">
        <f t="shared" si="21"/>
        <v>385755</v>
      </c>
      <c r="G228" s="165">
        <v>0</v>
      </c>
      <c r="H228" s="165">
        <v>99629</v>
      </c>
      <c r="I228" s="165">
        <v>87272</v>
      </c>
      <c r="J228" s="165">
        <v>198854</v>
      </c>
      <c r="L228" s="134"/>
      <c r="M228" s="195"/>
      <c r="N228" s="161"/>
      <c r="O228" s="162"/>
      <c r="P228" s="162"/>
      <c r="Q228" s="162"/>
    </row>
    <row r="229" spans="1:17" ht="18.75" customHeight="1" x14ac:dyDescent="0.2">
      <c r="A229" s="196" t="s">
        <v>8</v>
      </c>
      <c r="B229" s="196"/>
      <c r="C229" s="196"/>
      <c r="D229" s="196"/>
      <c r="E229" s="196"/>
      <c r="F229" s="166">
        <f>SUM(F199:F228)</f>
        <v>2235732</v>
      </c>
      <c r="G229" s="166">
        <f>SUM(G199:G228)</f>
        <v>76766</v>
      </c>
      <c r="H229" s="166">
        <f>SUM(H199:H228)</f>
        <v>767730</v>
      </c>
      <c r="I229" s="166">
        <f>SUM(I199:I228)</f>
        <v>796359</v>
      </c>
      <c r="J229" s="166">
        <f>SUM(J199:J228)</f>
        <v>594877</v>
      </c>
      <c r="L229" s="134"/>
      <c r="M229" s="195"/>
      <c r="N229" s="161"/>
      <c r="O229" s="162"/>
      <c r="P229" s="162"/>
      <c r="Q229" s="162"/>
    </row>
    <row r="230" spans="1:17" s="46" customFormat="1" ht="18.75" customHeight="1" x14ac:dyDescent="0.2">
      <c r="A230" s="197" t="s">
        <v>29</v>
      </c>
      <c r="B230" s="197"/>
      <c r="C230" s="197"/>
      <c r="D230" s="197"/>
      <c r="E230" s="197"/>
      <c r="F230" s="167">
        <f>SUM(G230:J230)</f>
        <v>1</v>
      </c>
      <c r="G230" s="167">
        <f>+G229/$F$229</f>
        <v>3.4335957977074172E-2</v>
      </c>
      <c r="H230" s="167">
        <f>+H229/$F$229</f>
        <v>0.34339088942681861</v>
      </c>
      <c r="I230" s="167">
        <f>+I229/$F$229</f>
        <v>0.35619609148144771</v>
      </c>
      <c r="J230" s="167">
        <f>+J229/$F$229</f>
        <v>0.26607706111465956</v>
      </c>
      <c r="L230" s="168"/>
      <c r="M230" s="195"/>
      <c r="N230" s="161"/>
      <c r="O230" s="162"/>
      <c r="P230" s="162"/>
      <c r="Q230" s="162"/>
    </row>
    <row r="231" spans="1:17" ht="69" customHeight="1" x14ac:dyDescent="0.2">
      <c r="A231" s="169" t="s">
        <v>186</v>
      </c>
      <c r="L231" s="134"/>
      <c r="M231" s="134"/>
      <c r="N231" s="134"/>
      <c r="O231" s="134"/>
      <c r="P231" s="134"/>
      <c r="Q231" s="134"/>
    </row>
    <row r="232" spans="1:17" ht="16.5" thickBot="1" x14ac:dyDescent="0.3">
      <c r="A232" s="13" t="s">
        <v>187</v>
      </c>
      <c r="B232" s="13"/>
      <c r="C232" s="13"/>
      <c r="D232" s="13"/>
      <c r="E232" s="13"/>
      <c r="F232" s="13"/>
    </row>
    <row r="233" spans="1:17" ht="4.9000000000000004" customHeight="1" x14ac:dyDescent="0.2"/>
    <row r="234" spans="1:17" ht="22.5" customHeight="1" x14ac:dyDescent="0.2">
      <c r="A234" s="186" t="s">
        <v>151</v>
      </c>
      <c r="B234" s="187"/>
      <c r="C234" s="187"/>
      <c r="D234" s="187"/>
      <c r="E234" s="188"/>
      <c r="F234" s="170" t="s">
        <v>8</v>
      </c>
    </row>
    <row r="235" spans="1:17" s="80" customFormat="1" ht="15" customHeight="1" x14ac:dyDescent="0.25">
      <c r="A235" s="154" t="s">
        <v>188</v>
      </c>
      <c r="B235" s="154"/>
      <c r="C235" s="154"/>
      <c r="D235" s="154"/>
      <c r="E235" s="154"/>
      <c r="F235" s="155">
        <v>9260</v>
      </c>
    </row>
    <row r="236" spans="1:17" s="80" customFormat="1" ht="15" customHeight="1" x14ac:dyDescent="0.25">
      <c r="A236" s="154" t="s">
        <v>189</v>
      </c>
      <c r="B236" s="154"/>
      <c r="C236" s="154"/>
      <c r="D236" s="154"/>
      <c r="E236" s="154"/>
      <c r="F236" s="155">
        <v>19410</v>
      </c>
    </row>
    <row r="237" spans="1:17" s="80" customFormat="1" ht="15" customHeight="1" x14ac:dyDescent="0.25">
      <c r="A237" s="154" t="s">
        <v>190</v>
      </c>
      <c r="B237" s="154"/>
      <c r="C237" s="154"/>
      <c r="D237" s="154"/>
      <c r="E237" s="154"/>
      <c r="F237" s="155">
        <v>56366</v>
      </c>
    </row>
    <row r="238" spans="1:17" s="80" customFormat="1" ht="15" customHeight="1" x14ac:dyDescent="0.25">
      <c r="A238" s="154" t="s">
        <v>191</v>
      </c>
      <c r="B238" s="154"/>
      <c r="C238" s="154"/>
      <c r="D238" s="154"/>
      <c r="E238" s="154"/>
      <c r="F238" s="155">
        <v>1426</v>
      </c>
    </row>
    <row r="239" spans="1:17" s="80" customFormat="1" ht="15" customHeight="1" x14ac:dyDescent="0.25">
      <c r="A239" s="154" t="s">
        <v>192</v>
      </c>
      <c r="B239" s="154"/>
      <c r="C239" s="154"/>
      <c r="D239" s="154"/>
      <c r="E239" s="154"/>
      <c r="F239" s="155">
        <v>31882</v>
      </c>
    </row>
    <row r="240" spans="1:17" s="80" customFormat="1" ht="15" customHeight="1" x14ac:dyDescent="0.25">
      <c r="A240" s="154" t="s">
        <v>193</v>
      </c>
      <c r="B240" s="154"/>
      <c r="C240" s="154"/>
      <c r="D240" s="154"/>
      <c r="E240" s="154"/>
      <c r="F240" s="155">
        <v>787</v>
      </c>
    </row>
    <row r="241" spans="1:6" s="80" customFormat="1" ht="15" customHeight="1" x14ac:dyDescent="0.25">
      <c r="A241" s="154" t="s">
        <v>194</v>
      </c>
      <c r="B241" s="154"/>
      <c r="C241" s="154"/>
      <c r="D241" s="154"/>
      <c r="E241" s="154"/>
      <c r="F241" s="155">
        <v>20543</v>
      </c>
    </row>
    <row r="242" spans="1:6" s="80" customFormat="1" ht="15" customHeight="1" x14ac:dyDescent="0.25">
      <c r="A242" s="154" t="s">
        <v>195</v>
      </c>
      <c r="B242" s="154"/>
      <c r="C242" s="154"/>
      <c r="D242" s="154"/>
      <c r="E242" s="154"/>
      <c r="F242" s="155">
        <v>25365</v>
      </c>
    </row>
    <row r="243" spans="1:6" s="80" customFormat="1" ht="15" customHeight="1" x14ac:dyDescent="0.25">
      <c r="A243" s="154" t="s">
        <v>196</v>
      </c>
      <c r="B243" s="154"/>
      <c r="C243" s="154"/>
      <c r="D243" s="154"/>
      <c r="E243" s="154"/>
      <c r="F243" s="155">
        <v>366</v>
      </c>
    </row>
    <row r="244" spans="1:6" s="80" customFormat="1" ht="15" customHeight="1" x14ac:dyDescent="0.25">
      <c r="A244" s="154" t="s">
        <v>197</v>
      </c>
      <c r="B244" s="154"/>
      <c r="C244" s="154"/>
      <c r="D244" s="154"/>
      <c r="E244" s="154"/>
      <c r="F244" s="155">
        <v>695</v>
      </c>
    </row>
    <row r="245" spans="1:6" s="80" customFormat="1" ht="15" customHeight="1" x14ac:dyDescent="0.25">
      <c r="A245" s="154" t="s">
        <v>198</v>
      </c>
      <c r="B245" s="154"/>
      <c r="C245" s="154"/>
      <c r="D245" s="154"/>
      <c r="E245" s="154"/>
      <c r="F245" s="155">
        <v>50373</v>
      </c>
    </row>
    <row r="246" spans="1:6" s="80" customFormat="1" ht="15" customHeight="1" x14ac:dyDescent="0.25">
      <c r="A246" s="154" t="s">
        <v>199</v>
      </c>
      <c r="B246" s="154"/>
      <c r="C246" s="154"/>
      <c r="D246" s="154"/>
      <c r="E246" s="154"/>
      <c r="F246" s="155">
        <v>1782</v>
      </c>
    </row>
    <row r="247" spans="1:6" s="80" customFormat="1" ht="15" customHeight="1" x14ac:dyDescent="0.25">
      <c r="A247" s="154" t="s">
        <v>200</v>
      </c>
      <c r="B247" s="154"/>
      <c r="C247" s="154"/>
      <c r="D247" s="154"/>
      <c r="E247" s="154"/>
      <c r="F247" s="155">
        <v>6986</v>
      </c>
    </row>
    <row r="248" spans="1:6" s="80" customFormat="1" ht="15" customHeight="1" x14ac:dyDescent="0.25">
      <c r="A248" s="154" t="s">
        <v>201</v>
      </c>
      <c r="B248" s="154"/>
      <c r="C248" s="154"/>
      <c r="D248" s="154"/>
      <c r="E248" s="154"/>
      <c r="F248" s="155">
        <v>19394</v>
      </c>
    </row>
    <row r="249" spans="1:6" s="80" customFormat="1" ht="15" customHeight="1" x14ac:dyDescent="0.25">
      <c r="A249" s="154" t="s">
        <v>202</v>
      </c>
      <c r="B249" s="154"/>
      <c r="C249" s="154"/>
      <c r="D249" s="154"/>
      <c r="E249" s="154"/>
      <c r="F249" s="155">
        <v>2521</v>
      </c>
    </row>
    <row r="250" spans="1:6" s="80" customFormat="1" ht="15" customHeight="1" x14ac:dyDescent="0.25">
      <c r="A250" s="154" t="s">
        <v>203</v>
      </c>
      <c r="B250" s="154"/>
      <c r="C250" s="154"/>
      <c r="D250" s="154"/>
      <c r="E250" s="154"/>
      <c r="F250" s="155">
        <v>1044</v>
      </c>
    </row>
    <row r="251" spans="1:6" s="80" customFormat="1" ht="15" customHeight="1" x14ac:dyDescent="0.25">
      <c r="A251" s="154" t="s">
        <v>204</v>
      </c>
      <c r="B251" s="154"/>
      <c r="C251" s="154"/>
      <c r="D251" s="154"/>
      <c r="E251" s="154"/>
      <c r="F251" s="155">
        <v>688</v>
      </c>
    </row>
    <row r="252" spans="1:6" s="80" customFormat="1" ht="15" customHeight="1" x14ac:dyDescent="0.25">
      <c r="A252" s="154" t="s">
        <v>205</v>
      </c>
      <c r="B252" s="154"/>
      <c r="C252" s="154"/>
      <c r="D252" s="154"/>
      <c r="E252" s="154"/>
      <c r="F252" s="155">
        <v>1569</v>
      </c>
    </row>
    <row r="253" spans="1:6" s="80" customFormat="1" ht="15" customHeight="1" x14ac:dyDescent="0.25">
      <c r="A253" s="154" t="s">
        <v>206</v>
      </c>
      <c r="B253" s="154"/>
      <c r="C253" s="154"/>
      <c r="D253" s="154"/>
      <c r="E253" s="154"/>
      <c r="F253" s="155">
        <v>3166</v>
      </c>
    </row>
    <row r="254" spans="1:6" s="80" customFormat="1" ht="15" customHeight="1" x14ac:dyDescent="0.25">
      <c r="A254" s="154" t="s">
        <v>207</v>
      </c>
      <c r="B254" s="154"/>
      <c r="C254" s="154"/>
      <c r="D254" s="154"/>
      <c r="E254" s="154"/>
      <c r="F254" s="155">
        <v>1013</v>
      </c>
    </row>
    <row r="255" spans="1:6" s="80" customFormat="1" ht="15" customHeight="1" x14ac:dyDescent="0.25">
      <c r="A255" s="154" t="s">
        <v>208</v>
      </c>
      <c r="B255" s="154"/>
      <c r="C255" s="154"/>
      <c r="D255" s="154"/>
      <c r="E255" s="154"/>
      <c r="F255" s="155">
        <v>721</v>
      </c>
    </row>
    <row r="256" spans="1:6" s="80" customFormat="1" ht="15" customHeight="1" x14ac:dyDescent="0.25">
      <c r="A256" s="154" t="s">
        <v>209</v>
      </c>
      <c r="B256" s="154"/>
      <c r="C256" s="154"/>
      <c r="D256" s="154"/>
      <c r="E256" s="154"/>
      <c r="F256" s="155">
        <v>171</v>
      </c>
    </row>
    <row r="257" spans="1:6" s="80" customFormat="1" ht="15" customHeight="1" x14ac:dyDescent="0.25">
      <c r="A257" s="154" t="s">
        <v>210</v>
      </c>
      <c r="B257" s="154"/>
      <c r="C257" s="154"/>
      <c r="D257" s="154"/>
      <c r="E257" s="154"/>
      <c r="F257" s="155">
        <v>69</v>
      </c>
    </row>
    <row r="258" spans="1:6" s="80" customFormat="1" ht="15" customHeight="1" x14ac:dyDescent="0.25">
      <c r="A258" s="154" t="s">
        <v>211</v>
      </c>
      <c r="B258" s="154"/>
      <c r="C258" s="154"/>
      <c r="D258" s="154"/>
      <c r="E258" s="154"/>
      <c r="F258" s="155">
        <v>259</v>
      </c>
    </row>
    <row r="259" spans="1:6" s="80" customFormat="1" ht="15" customHeight="1" x14ac:dyDescent="0.25">
      <c r="A259" s="154" t="s">
        <v>212</v>
      </c>
      <c r="B259" s="154"/>
      <c r="C259" s="154"/>
      <c r="D259" s="154"/>
      <c r="E259" s="154"/>
      <c r="F259" s="155">
        <v>27384</v>
      </c>
    </row>
    <row r="260" spans="1:6" s="80" customFormat="1" ht="15" customHeight="1" x14ac:dyDescent="0.25">
      <c r="A260" s="154" t="s">
        <v>213</v>
      </c>
      <c r="B260" s="154"/>
      <c r="C260" s="154"/>
      <c r="D260" s="154"/>
      <c r="E260" s="154"/>
      <c r="F260" s="155">
        <v>622</v>
      </c>
    </row>
    <row r="261" spans="1:6" s="80" customFormat="1" ht="15" customHeight="1" x14ac:dyDescent="0.25">
      <c r="A261" s="154" t="s">
        <v>214</v>
      </c>
      <c r="B261" s="154"/>
      <c r="C261" s="154"/>
      <c r="D261" s="154"/>
      <c r="E261" s="154"/>
      <c r="F261" s="155">
        <v>78293</v>
      </c>
    </row>
    <row r="262" spans="1:6" s="80" customFormat="1" ht="15" customHeight="1" x14ac:dyDescent="0.25">
      <c r="A262" s="154" t="s">
        <v>215</v>
      </c>
      <c r="B262" s="154"/>
      <c r="C262" s="154"/>
      <c r="D262" s="154"/>
      <c r="E262" s="154"/>
      <c r="F262" s="155">
        <v>37267</v>
      </c>
    </row>
    <row r="263" spans="1:6" s="80" customFormat="1" ht="15" customHeight="1" x14ac:dyDescent="0.25">
      <c r="A263" s="154" t="s">
        <v>216</v>
      </c>
      <c r="B263" s="154"/>
      <c r="C263" s="154"/>
      <c r="D263" s="154"/>
      <c r="E263" s="154"/>
      <c r="F263" s="155">
        <v>55078</v>
      </c>
    </row>
    <row r="264" spans="1:6" s="80" customFormat="1" ht="15" customHeight="1" x14ac:dyDescent="0.25">
      <c r="A264" s="154" t="s">
        <v>217</v>
      </c>
      <c r="B264" s="154"/>
      <c r="C264" s="154"/>
      <c r="D264" s="154"/>
      <c r="E264" s="154"/>
      <c r="F264" s="155">
        <v>14615</v>
      </c>
    </row>
    <row r="265" spans="1:6" s="80" customFormat="1" ht="15" customHeight="1" x14ac:dyDescent="0.25">
      <c r="A265" s="154" t="s">
        <v>218</v>
      </c>
      <c r="B265" s="154"/>
      <c r="C265" s="154"/>
      <c r="D265" s="154"/>
      <c r="E265" s="154"/>
      <c r="F265" s="155">
        <v>1145</v>
      </c>
    </row>
    <row r="266" spans="1:6" s="80" customFormat="1" ht="15" customHeight="1" x14ac:dyDescent="0.25">
      <c r="A266" s="154" t="s">
        <v>219</v>
      </c>
      <c r="B266" s="154"/>
      <c r="C266" s="154"/>
      <c r="D266" s="154"/>
      <c r="E266" s="154"/>
      <c r="F266" s="155">
        <v>161</v>
      </c>
    </row>
    <row r="267" spans="1:6" s="80" customFormat="1" ht="15" customHeight="1" x14ac:dyDescent="0.25">
      <c r="A267" s="154" t="s">
        <v>220</v>
      </c>
      <c r="B267" s="154"/>
      <c r="C267" s="154"/>
      <c r="D267" s="154"/>
      <c r="E267" s="154"/>
      <c r="F267" s="155">
        <v>369</v>
      </c>
    </row>
    <row r="268" spans="1:6" s="80" customFormat="1" ht="15" customHeight="1" x14ac:dyDescent="0.25">
      <c r="A268" s="154" t="s">
        <v>221</v>
      </c>
      <c r="B268" s="154"/>
      <c r="C268" s="154"/>
      <c r="D268" s="154"/>
      <c r="E268" s="154"/>
      <c r="F268" s="155">
        <v>96</v>
      </c>
    </row>
    <row r="269" spans="1:6" s="80" customFormat="1" ht="15" customHeight="1" x14ac:dyDescent="0.25">
      <c r="A269" s="154" t="s">
        <v>222</v>
      </c>
      <c r="B269" s="154"/>
      <c r="C269" s="154"/>
      <c r="D269" s="154"/>
      <c r="E269" s="154"/>
      <c r="F269" s="155">
        <v>56</v>
      </c>
    </row>
    <row r="270" spans="1:6" s="80" customFormat="1" ht="15" customHeight="1" x14ac:dyDescent="0.25">
      <c r="A270" s="154" t="s">
        <v>223</v>
      </c>
      <c r="B270" s="154"/>
      <c r="C270" s="154"/>
      <c r="D270" s="154"/>
      <c r="E270" s="154"/>
      <c r="F270" s="155">
        <v>286</v>
      </c>
    </row>
    <row r="271" spans="1:6" s="80" customFormat="1" ht="15" customHeight="1" x14ac:dyDescent="0.25">
      <c r="A271" s="154" t="s">
        <v>224</v>
      </c>
      <c r="B271" s="154"/>
      <c r="C271" s="154"/>
      <c r="D271" s="154"/>
      <c r="E271" s="154"/>
      <c r="F271" s="155">
        <v>1282</v>
      </c>
    </row>
    <row r="272" spans="1:6" s="80" customFormat="1" ht="15" customHeight="1" x14ac:dyDescent="0.25">
      <c r="A272" s="154" t="s">
        <v>225</v>
      </c>
      <c r="B272" s="154"/>
      <c r="C272" s="154"/>
      <c r="D272" s="154"/>
      <c r="E272" s="154"/>
      <c r="F272" s="155">
        <v>140</v>
      </c>
    </row>
    <row r="273" spans="1:17" s="80" customFormat="1" ht="15" customHeight="1" x14ac:dyDescent="0.25">
      <c r="A273" s="154" t="s">
        <v>226</v>
      </c>
      <c r="B273" s="154"/>
      <c r="C273" s="154"/>
      <c r="D273" s="154"/>
      <c r="E273" s="154"/>
      <c r="F273" s="155">
        <v>34</v>
      </c>
    </row>
    <row r="274" spans="1:17" s="80" customFormat="1" ht="15" customHeight="1" x14ac:dyDescent="0.25">
      <c r="A274" s="154" t="s">
        <v>227</v>
      </c>
      <c r="B274" s="154"/>
      <c r="C274" s="154"/>
      <c r="D274" s="154"/>
      <c r="E274" s="154"/>
      <c r="F274" s="155">
        <v>8</v>
      </c>
    </row>
    <row r="275" spans="1:17" s="80" customFormat="1" ht="15" customHeight="1" x14ac:dyDescent="0.25">
      <c r="A275" s="154" t="s">
        <v>228</v>
      </c>
      <c r="B275" s="154"/>
      <c r="C275" s="154"/>
      <c r="D275" s="154"/>
      <c r="E275" s="154"/>
      <c r="F275" s="155">
        <v>8</v>
      </c>
    </row>
    <row r="276" spans="1:17" s="80" customFormat="1" ht="15" customHeight="1" x14ac:dyDescent="0.25">
      <c r="A276" s="154" t="s">
        <v>229</v>
      </c>
      <c r="B276" s="154"/>
      <c r="C276" s="154"/>
      <c r="D276" s="154"/>
      <c r="E276" s="154"/>
      <c r="F276" s="155">
        <v>3</v>
      </c>
    </row>
    <row r="277" spans="1:17" s="80" customFormat="1" ht="15" customHeight="1" x14ac:dyDescent="0.25">
      <c r="A277" s="154" t="s">
        <v>230</v>
      </c>
      <c r="B277" s="154"/>
      <c r="C277" s="154"/>
      <c r="D277" s="154"/>
      <c r="E277" s="154"/>
      <c r="F277" s="155">
        <v>51</v>
      </c>
    </row>
    <row r="278" spans="1:17" s="80" customFormat="1" ht="15" customHeight="1" x14ac:dyDescent="0.25">
      <c r="A278" s="154" t="s">
        <v>231</v>
      </c>
      <c r="B278" s="154"/>
      <c r="C278" s="154"/>
      <c r="D278" s="154"/>
      <c r="E278" s="154"/>
      <c r="F278" s="155">
        <v>3</v>
      </c>
    </row>
    <row r="279" spans="1:17" s="80" customFormat="1" ht="15" customHeight="1" x14ac:dyDescent="0.25">
      <c r="A279" s="154" t="s">
        <v>232</v>
      </c>
      <c r="B279" s="154"/>
      <c r="C279" s="154"/>
      <c r="D279" s="154"/>
      <c r="E279" s="154"/>
      <c r="F279" s="155">
        <v>17</v>
      </c>
    </row>
    <row r="280" spans="1:17" s="80" customFormat="1" ht="15" customHeight="1" x14ac:dyDescent="0.25">
      <c r="A280" s="154" t="s">
        <v>233</v>
      </c>
      <c r="B280" s="154"/>
      <c r="C280" s="154"/>
      <c r="D280" s="154"/>
      <c r="E280" s="154"/>
      <c r="F280" s="155">
        <v>1</v>
      </c>
    </row>
    <row r="281" spans="1:17" s="80" customFormat="1" ht="15" customHeight="1" x14ac:dyDescent="0.25">
      <c r="A281" s="154" t="s">
        <v>234</v>
      </c>
      <c r="B281" s="154"/>
      <c r="C281" s="154"/>
      <c r="D281" s="154"/>
      <c r="E281" s="154"/>
      <c r="F281" s="155">
        <v>23</v>
      </c>
    </row>
    <row r="282" spans="1:17" s="80" customFormat="1" ht="15" customHeight="1" x14ac:dyDescent="0.25">
      <c r="A282" s="154" t="s">
        <v>235</v>
      </c>
      <c r="B282" s="154"/>
      <c r="C282" s="154"/>
      <c r="D282" s="154"/>
      <c r="E282" s="154"/>
      <c r="F282" s="155">
        <v>2</v>
      </c>
    </row>
    <row r="283" spans="1:17" s="80" customFormat="1" ht="15" customHeight="1" x14ac:dyDescent="0.25">
      <c r="A283" s="171" t="s">
        <v>236</v>
      </c>
      <c r="B283" s="171"/>
      <c r="C283" s="171"/>
      <c r="D283" s="171"/>
      <c r="E283" s="171"/>
      <c r="F283" s="172">
        <v>88</v>
      </c>
    </row>
    <row r="284" spans="1:17" ht="22.5" customHeight="1" x14ac:dyDescent="0.2">
      <c r="A284" s="189" t="s">
        <v>8</v>
      </c>
      <c r="B284" s="190"/>
      <c r="C284" s="190"/>
      <c r="D284" s="190"/>
      <c r="E284" s="191"/>
      <c r="F284" s="166">
        <f>SUM(F235:F283)</f>
        <v>472888</v>
      </c>
    </row>
    <row r="285" spans="1:17" s="37" customFormat="1" ht="10.9" customHeight="1" x14ac:dyDescent="0.2">
      <c r="A285" s="173"/>
      <c r="B285" s="173"/>
      <c r="C285" s="173"/>
      <c r="D285" s="173"/>
      <c r="E285" s="173"/>
      <c r="F285" s="174"/>
    </row>
    <row r="286" spans="1:17" ht="16.5" thickBot="1" x14ac:dyDescent="0.3">
      <c r="A286" s="175" t="s">
        <v>237</v>
      </c>
      <c r="B286" s="175"/>
      <c r="C286" s="175"/>
      <c r="D286" s="175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  <c r="P286" s="176"/>
      <c r="Q286" s="176"/>
    </row>
    <row r="287" spans="1:17" ht="4.1500000000000004" customHeight="1" x14ac:dyDescent="0.2">
      <c r="M287" s="107"/>
      <c r="N287" s="107"/>
    </row>
    <row r="288" spans="1:17" s="80" customFormat="1" ht="22.5" customHeight="1" x14ac:dyDescent="0.25">
      <c r="A288" s="177" t="s">
        <v>238</v>
      </c>
      <c r="B288" s="178" t="s">
        <v>8</v>
      </c>
      <c r="C288" s="178" t="s">
        <v>95</v>
      </c>
      <c r="D288" s="178" t="s">
        <v>96</v>
      </c>
      <c r="E288" s="178" t="s">
        <v>97</v>
      </c>
      <c r="F288" s="178" t="s">
        <v>98</v>
      </c>
      <c r="G288" s="178" t="s">
        <v>99</v>
      </c>
      <c r="H288" s="178" t="s">
        <v>100</v>
      </c>
      <c r="I288" s="178" t="s">
        <v>101</v>
      </c>
      <c r="J288" s="178" t="s">
        <v>102</v>
      </c>
      <c r="K288" s="178" t="s">
        <v>103</v>
      </c>
      <c r="L288" s="178" t="s">
        <v>104</v>
      </c>
      <c r="M288" s="179"/>
    </row>
    <row r="289" spans="1:13" s="80" customFormat="1" ht="18.75" customHeight="1" x14ac:dyDescent="0.25">
      <c r="A289" s="154" t="s">
        <v>152</v>
      </c>
      <c r="B289" s="180">
        <f>SUM(C289:M289)</f>
        <v>76766</v>
      </c>
      <c r="C289" s="181">
        <v>7262</v>
      </c>
      <c r="D289" s="181">
        <v>6776</v>
      </c>
      <c r="E289" s="181">
        <v>6833</v>
      </c>
      <c r="F289" s="181">
        <v>8007</v>
      </c>
      <c r="G289" s="181">
        <v>7925</v>
      </c>
      <c r="H289" s="181">
        <v>7416</v>
      </c>
      <c r="I289" s="181">
        <v>8070</v>
      </c>
      <c r="J289" s="181">
        <v>8003</v>
      </c>
      <c r="K289" s="181">
        <v>8197</v>
      </c>
      <c r="L289" s="181">
        <v>8277</v>
      </c>
      <c r="M289" s="182"/>
    </row>
    <row r="290" spans="1:13" s="80" customFormat="1" ht="18.75" customHeight="1" x14ac:dyDescent="0.25">
      <c r="A290" s="158" t="s">
        <v>239</v>
      </c>
      <c r="B290" s="180">
        <f t="shared" ref="B290:B291" si="22">SUM(C290:M290)</f>
        <v>767730</v>
      </c>
      <c r="C290" s="181">
        <v>67454</v>
      </c>
      <c r="D290" s="181">
        <v>65826</v>
      </c>
      <c r="E290" s="181">
        <v>71026</v>
      </c>
      <c r="F290" s="181">
        <v>78126</v>
      </c>
      <c r="G290" s="181">
        <v>81474</v>
      </c>
      <c r="H290" s="181">
        <v>75234</v>
      </c>
      <c r="I290" s="181">
        <v>79645</v>
      </c>
      <c r="J290" s="181">
        <v>82098</v>
      </c>
      <c r="K290" s="181">
        <v>80946</v>
      </c>
      <c r="L290" s="181">
        <v>85901</v>
      </c>
      <c r="M290" s="182"/>
    </row>
    <row r="291" spans="1:13" s="80" customFormat="1" ht="18.75" customHeight="1" x14ac:dyDescent="0.25">
      <c r="A291" s="158" t="s">
        <v>154</v>
      </c>
      <c r="B291" s="180">
        <f t="shared" si="22"/>
        <v>796359</v>
      </c>
      <c r="C291" s="181">
        <v>65232</v>
      </c>
      <c r="D291" s="181">
        <v>65702</v>
      </c>
      <c r="E291" s="181">
        <v>69168</v>
      </c>
      <c r="F291" s="181">
        <v>79386</v>
      </c>
      <c r="G291" s="181">
        <v>83704</v>
      </c>
      <c r="H291" s="181">
        <v>79075</v>
      </c>
      <c r="I291" s="181">
        <v>85755</v>
      </c>
      <c r="J291" s="181">
        <v>87368</v>
      </c>
      <c r="K291" s="181">
        <v>88318</v>
      </c>
      <c r="L291" s="181">
        <v>92651</v>
      </c>
      <c r="M291" s="182"/>
    </row>
    <row r="292" spans="1:13" s="80" customFormat="1" ht="18.75" customHeight="1" x14ac:dyDescent="0.25">
      <c r="A292" s="163" t="s">
        <v>155</v>
      </c>
      <c r="B292" s="183">
        <f>SUM(C292:M292)</f>
        <v>1067765</v>
      </c>
      <c r="C292" s="184">
        <v>91853</v>
      </c>
      <c r="D292" s="184">
        <v>79964</v>
      </c>
      <c r="E292" s="184">
        <v>96073</v>
      </c>
      <c r="F292" s="184">
        <v>107957</v>
      </c>
      <c r="G292" s="184">
        <v>117141</v>
      </c>
      <c r="H292" s="184">
        <v>104493</v>
      </c>
      <c r="I292" s="184">
        <v>116813</v>
      </c>
      <c r="J292" s="184">
        <v>120109</v>
      </c>
      <c r="K292" s="184">
        <v>118748</v>
      </c>
      <c r="L292" s="184">
        <v>114614</v>
      </c>
      <c r="M292" s="182"/>
    </row>
    <row r="293" spans="1:13" s="80" customFormat="1" ht="18.75" customHeight="1" x14ac:dyDescent="0.25">
      <c r="A293" s="177" t="s">
        <v>8</v>
      </c>
      <c r="B293" s="166">
        <f>SUM(B289:B292)</f>
        <v>2708620</v>
      </c>
      <c r="C293" s="166">
        <f>SUM(C289:C292)</f>
        <v>231801</v>
      </c>
      <c r="D293" s="166">
        <f t="shared" ref="D293:H293" si="23">SUM(D289:D292)</f>
        <v>218268</v>
      </c>
      <c r="E293" s="166">
        <f t="shared" si="23"/>
        <v>243100</v>
      </c>
      <c r="F293" s="166">
        <f t="shared" si="23"/>
        <v>273476</v>
      </c>
      <c r="G293" s="166">
        <f t="shared" si="23"/>
        <v>290244</v>
      </c>
      <c r="H293" s="166">
        <f t="shared" si="23"/>
        <v>266218</v>
      </c>
      <c r="I293" s="166">
        <f>SUM(I289:I292)</f>
        <v>290283</v>
      </c>
      <c r="J293" s="166">
        <f>SUM(J289:J292)</f>
        <v>297578</v>
      </c>
      <c r="K293" s="166">
        <f>SUM(K289:K292)</f>
        <v>296209</v>
      </c>
      <c r="L293" s="166">
        <f>SUM(L289:L292)</f>
        <v>301443</v>
      </c>
      <c r="M293" s="185"/>
    </row>
    <row r="294" spans="1:13" x14ac:dyDescent="0.2">
      <c r="E294" s="73"/>
    </row>
    <row r="301" spans="1:13" x14ac:dyDescent="0.2">
      <c r="C301" s="73"/>
      <c r="D301" s="73"/>
      <c r="E301" s="73"/>
      <c r="F301" s="73"/>
      <c r="G301" s="73"/>
      <c r="H301" s="73"/>
      <c r="I301" s="73"/>
      <c r="J301" s="73"/>
    </row>
    <row r="302" spans="1:13" x14ac:dyDescent="0.2">
      <c r="C302" s="73"/>
      <c r="D302" s="73"/>
      <c r="E302" s="73"/>
      <c r="F302" s="73"/>
      <c r="G302" s="73"/>
      <c r="H302" s="73"/>
      <c r="I302" s="73"/>
      <c r="J302" s="73"/>
    </row>
    <row r="303" spans="1:13" x14ac:dyDescent="0.2">
      <c r="C303" s="73"/>
      <c r="D303" s="73"/>
      <c r="E303" s="73"/>
      <c r="F303" s="73"/>
      <c r="G303" s="73"/>
      <c r="H303" s="73"/>
      <c r="I303" s="73"/>
      <c r="J303" s="73"/>
    </row>
    <row r="304" spans="1:13" x14ac:dyDescent="0.2">
      <c r="C304" s="73"/>
      <c r="D304" s="73"/>
      <c r="E304" s="73"/>
      <c r="F304" s="73"/>
      <c r="G304" s="73"/>
      <c r="H304" s="73"/>
      <c r="I304" s="73"/>
      <c r="J304" s="73"/>
    </row>
  </sheetData>
  <mergeCells count="41">
    <mergeCell ref="A60:P60"/>
    <mergeCell ref="A11:Q11"/>
    <mergeCell ref="A12:Q12"/>
    <mergeCell ref="A13:Q13"/>
    <mergeCell ref="A14:Q14"/>
    <mergeCell ref="I41:J41"/>
    <mergeCell ref="A130:P130"/>
    <mergeCell ref="H84:H85"/>
    <mergeCell ref="I84:I85"/>
    <mergeCell ref="J84:J85"/>
    <mergeCell ref="K84:M84"/>
    <mergeCell ref="N84:N85"/>
    <mergeCell ref="O84:Q84"/>
    <mergeCell ref="A84:A85"/>
    <mergeCell ref="B84:B85"/>
    <mergeCell ref="C84:C85"/>
    <mergeCell ref="D84:D85"/>
    <mergeCell ref="E84:E85"/>
    <mergeCell ref="F84:F85"/>
    <mergeCell ref="H101:Q101"/>
    <mergeCell ref="A105:P105"/>
    <mergeCell ref="A106:P106"/>
    <mergeCell ref="A118:E118"/>
    <mergeCell ref="K118:O118"/>
    <mergeCell ref="O198:Q198"/>
    <mergeCell ref="M201:M230"/>
    <mergeCell ref="A229:E229"/>
    <mergeCell ref="A230:E230"/>
    <mergeCell ref="A142:P142"/>
    <mergeCell ref="A160:P160"/>
    <mergeCell ref="A162:A163"/>
    <mergeCell ref="B162:B163"/>
    <mergeCell ref="C162:E162"/>
    <mergeCell ref="F162:G162"/>
    <mergeCell ref="H162:I162"/>
    <mergeCell ref="J162:N162"/>
    <mergeCell ref="A234:E234"/>
    <mergeCell ref="A284:E284"/>
    <mergeCell ref="A192:N192"/>
    <mergeCell ref="A198:E198"/>
    <mergeCell ref="M198:N200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2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squispe</dc:creator>
  <cp:lastModifiedBy>jvigo</cp:lastModifiedBy>
  <dcterms:created xsi:type="dcterms:W3CDTF">2018-11-16T17:44:46Z</dcterms:created>
  <dcterms:modified xsi:type="dcterms:W3CDTF">2018-11-21T14:24:12Z</dcterms:modified>
</cp:coreProperties>
</file>