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1. CELESTE VILLAGOMEZ\7. BOLETINES\B_2019\9. Setiembre 2019\BV Setiembre 2019\páginas\"/>
    </mc:Choice>
  </mc:AlternateContent>
  <bookViews>
    <workbookView xWindow="-120" yWindow="-120" windowWidth="29040" windowHeight="15840" tabRatio="900"/>
  </bookViews>
  <sheets>
    <sheet name="Casos CEM" sheetId="31" r:id="rId1"/>
  </sheets>
  <externalReferences>
    <externalReference r:id="rId2"/>
    <externalReference r:id="rId3"/>
    <externalReference r:id="rId4"/>
  </externalReferences>
  <definedNames>
    <definedName name="DIST">[1]Casos!#REF!</definedName>
    <definedName name="DPTO">[1]Casos!#REF!</definedName>
    <definedName name="J">[2]Casos!#REF!</definedName>
    <definedName name="JULIO">[3]Casos!#REF!</definedName>
    <definedName name="PROV">[1]Casos!#REF!</definedName>
    <definedName name="ZONA">[1]Casos!#REF!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6" i="31" l="1"/>
  <c r="J16" i="31"/>
  <c r="B17" i="31"/>
  <c r="J17" i="31"/>
  <c r="B18" i="31"/>
  <c r="B28" i="31" s="1"/>
  <c r="J18" i="31"/>
  <c r="J20" i="31" s="1"/>
  <c r="B19" i="31"/>
  <c r="J19" i="31"/>
  <c r="B20" i="31"/>
  <c r="G20" i="31"/>
  <c r="H20" i="31"/>
  <c r="I20" i="31"/>
  <c r="B21" i="31"/>
  <c r="B22" i="31"/>
  <c r="B23" i="31"/>
  <c r="B24" i="31"/>
  <c r="B25" i="31"/>
  <c r="B26" i="31"/>
  <c r="B27" i="31"/>
  <c r="C28" i="31"/>
  <c r="D28" i="31"/>
  <c r="B34" i="31"/>
  <c r="B35" i="31"/>
  <c r="B46" i="31" s="1"/>
  <c r="B36" i="31"/>
  <c r="K36" i="31"/>
  <c r="L35" i="31" s="1"/>
  <c r="B37" i="31"/>
  <c r="B38" i="31"/>
  <c r="B39" i="31"/>
  <c r="B40" i="31"/>
  <c r="B41" i="31"/>
  <c r="B42" i="31"/>
  <c r="B43" i="31"/>
  <c r="B44" i="31"/>
  <c r="B45" i="31"/>
  <c r="C46" i="31"/>
  <c r="D46" i="31"/>
  <c r="E46" i="31"/>
  <c r="E47" i="31" s="1"/>
  <c r="F46" i="31"/>
  <c r="G46" i="31"/>
  <c r="G47" i="31" s="1"/>
  <c r="B53" i="31"/>
  <c r="B54" i="31"/>
  <c r="B55" i="31"/>
  <c r="N55" i="31"/>
  <c r="B56" i="31"/>
  <c r="B65" i="31" s="1"/>
  <c r="B57" i="31"/>
  <c r="B58" i="31"/>
  <c r="B59" i="31"/>
  <c r="B60" i="31"/>
  <c r="B61" i="31"/>
  <c r="B62" i="31"/>
  <c r="B63" i="31"/>
  <c r="B64" i="31"/>
  <c r="C65" i="31"/>
  <c r="N52" i="31" s="1"/>
  <c r="D65" i="31"/>
  <c r="E65" i="31"/>
  <c r="E66" i="31" s="1"/>
  <c r="F65" i="31"/>
  <c r="G65" i="31"/>
  <c r="G66" i="31" s="1"/>
  <c r="H65" i="31"/>
  <c r="I65" i="31"/>
  <c r="J65" i="31"/>
  <c r="B73" i="31"/>
  <c r="B85" i="31" s="1"/>
  <c r="J73" i="31"/>
  <c r="J85" i="31" s="1"/>
  <c r="N73" i="31"/>
  <c r="B74" i="31"/>
  <c r="J74" i="31"/>
  <c r="N74" i="31"/>
  <c r="B75" i="31"/>
  <c r="J75" i="31"/>
  <c r="N75" i="31"/>
  <c r="B76" i="31"/>
  <c r="J76" i="31"/>
  <c r="N76" i="31"/>
  <c r="N85" i="31" s="1"/>
  <c r="N86" i="31" s="1"/>
  <c r="B77" i="31"/>
  <c r="J77" i="31"/>
  <c r="N77" i="31"/>
  <c r="B78" i="31"/>
  <c r="J78" i="31"/>
  <c r="N78" i="31"/>
  <c r="B79" i="31"/>
  <c r="J79" i="31"/>
  <c r="N79" i="31"/>
  <c r="B80" i="31"/>
  <c r="J80" i="31"/>
  <c r="N80" i="31"/>
  <c r="B81" i="31"/>
  <c r="J81" i="31"/>
  <c r="N81" i="31"/>
  <c r="B82" i="31"/>
  <c r="J82" i="31"/>
  <c r="N82" i="31"/>
  <c r="B83" i="31"/>
  <c r="J83" i="31"/>
  <c r="N83" i="31"/>
  <c r="B84" i="31"/>
  <c r="J84" i="31"/>
  <c r="N84" i="31"/>
  <c r="C85" i="31"/>
  <c r="D85" i="31"/>
  <c r="E85" i="31"/>
  <c r="F85" i="31"/>
  <c r="I85" i="31"/>
  <c r="I86" i="31" s="1"/>
  <c r="K85" i="31"/>
  <c r="L85" i="31"/>
  <c r="L86" i="31" s="1"/>
  <c r="M85" i="31"/>
  <c r="O85" i="31"/>
  <c r="P85" i="31"/>
  <c r="Q85" i="31"/>
  <c r="B95" i="31"/>
  <c r="B96" i="31"/>
  <c r="B99" i="31" s="1"/>
  <c r="M96" i="31"/>
  <c r="N96" i="31"/>
  <c r="O96" i="31"/>
  <c r="P96" i="31"/>
  <c r="B97" i="31"/>
  <c r="M97" i="31"/>
  <c r="M100" i="31" s="1"/>
  <c r="N97" i="31"/>
  <c r="O97" i="31"/>
  <c r="O100" i="31" s="1"/>
  <c r="P97" i="31"/>
  <c r="B98" i="31"/>
  <c r="M98" i="31"/>
  <c r="N98" i="31"/>
  <c r="O98" i="31"/>
  <c r="P98" i="31"/>
  <c r="C99" i="31"/>
  <c r="D99" i="31"/>
  <c r="E99" i="31"/>
  <c r="F99" i="31"/>
  <c r="G99" i="31"/>
  <c r="G100" i="31" s="1"/>
  <c r="H99" i="31"/>
  <c r="I99" i="31"/>
  <c r="J99" i="31"/>
  <c r="M99" i="31"/>
  <c r="N99" i="31"/>
  <c r="O99" i="31"/>
  <c r="P99" i="31"/>
  <c r="N100" i="31"/>
  <c r="P100" i="31"/>
  <c r="C105" i="31"/>
  <c r="M105" i="31"/>
  <c r="M109" i="31" s="1"/>
  <c r="C106" i="31"/>
  <c r="C109" i="31" s="1"/>
  <c r="D110" i="31" s="1"/>
  <c r="M106" i="31"/>
  <c r="C107" i="31"/>
  <c r="M107" i="31"/>
  <c r="C108" i="31"/>
  <c r="M108" i="31"/>
  <c r="D109" i="31"/>
  <c r="E109" i="31"/>
  <c r="N109" i="31"/>
  <c r="N110" i="31" s="1"/>
  <c r="O109" i="31"/>
  <c r="O110" i="31" s="1"/>
  <c r="B116" i="31"/>
  <c r="B120" i="31" s="1"/>
  <c r="B117" i="31"/>
  <c r="B118" i="31"/>
  <c r="B119" i="31"/>
  <c r="C120" i="31"/>
  <c r="D120" i="31"/>
  <c r="E120" i="31"/>
  <c r="F120" i="31"/>
  <c r="G120" i="31"/>
  <c r="G121" i="31" s="1"/>
  <c r="H120" i="31"/>
  <c r="I120" i="31"/>
  <c r="I121" i="31" s="1"/>
  <c r="J120" i="31"/>
  <c r="D127" i="31"/>
  <c r="I127" i="31"/>
  <c r="D128" i="31"/>
  <c r="D129" i="31"/>
  <c r="D130" i="31"/>
  <c r="D131" i="31"/>
  <c r="D132" i="31"/>
  <c r="D133" i="31"/>
  <c r="D134" i="31"/>
  <c r="D135" i="31"/>
  <c r="D136" i="31"/>
  <c r="D137" i="31"/>
  <c r="D138" i="31"/>
  <c r="B139" i="31"/>
  <c r="D139" i="31" s="1"/>
  <c r="I139" i="31" s="1"/>
  <c r="C139" i="31"/>
  <c r="B145" i="31"/>
  <c r="B146" i="31"/>
  <c r="B147" i="31"/>
  <c r="B170" i="31" s="1"/>
  <c r="B148" i="31"/>
  <c r="B149" i="31"/>
  <c r="B150" i="31"/>
  <c r="B151" i="31"/>
  <c r="B152" i="31"/>
  <c r="B153" i="31"/>
  <c r="B154" i="31"/>
  <c r="B155" i="31"/>
  <c r="B156" i="31"/>
  <c r="B157" i="31"/>
  <c r="B158" i="31"/>
  <c r="B159" i="31"/>
  <c r="B160" i="31"/>
  <c r="B161" i="31"/>
  <c r="B162" i="31"/>
  <c r="B163" i="31"/>
  <c r="B164" i="31"/>
  <c r="B165" i="31"/>
  <c r="B166" i="31"/>
  <c r="B167" i="31"/>
  <c r="B168" i="31"/>
  <c r="B169" i="31"/>
  <c r="C170" i="31"/>
  <c r="D170" i="31"/>
  <c r="D171" i="31" s="1"/>
  <c r="E170" i="31"/>
  <c r="E171" i="31" s="1"/>
  <c r="F170" i="31"/>
  <c r="G170" i="31"/>
  <c r="H170" i="31"/>
  <c r="I170" i="31"/>
  <c r="J170" i="31"/>
  <c r="K170" i="31"/>
  <c r="L170" i="31"/>
  <c r="L171" i="31" s="1"/>
  <c r="M170" i="31"/>
  <c r="M171" i="31" s="1"/>
  <c r="N170" i="31"/>
  <c r="F180" i="31"/>
  <c r="F216" i="31" s="1"/>
  <c r="H217" i="31" s="1"/>
  <c r="F181" i="31"/>
  <c r="F182" i="31"/>
  <c r="F183" i="31"/>
  <c r="F184" i="31"/>
  <c r="F185" i="31"/>
  <c r="F186" i="31"/>
  <c r="F187" i="31"/>
  <c r="F188" i="31"/>
  <c r="F189" i="31"/>
  <c r="F190" i="31"/>
  <c r="F191" i="31"/>
  <c r="F192" i="31"/>
  <c r="F193" i="31"/>
  <c r="F194" i="31"/>
  <c r="F195" i="31"/>
  <c r="F196" i="31"/>
  <c r="F197" i="31"/>
  <c r="F198" i="31"/>
  <c r="F199" i="31"/>
  <c r="F200" i="31"/>
  <c r="F201" i="31"/>
  <c r="F202" i="31"/>
  <c r="F203" i="31"/>
  <c r="F204" i="31"/>
  <c r="F205" i="31"/>
  <c r="F206" i="31"/>
  <c r="F207" i="31"/>
  <c r="F208" i="31"/>
  <c r="F209" i="31"/>
  <c r="F210" i="31"/>
  <c r="F211" i="31"/>
  <c r="F212" i="31"/>
  <c r="F213" i="31"/>
  <c r="F214" i="31"/>
  <c r="F215" i="31"/>
  <c r="G216" i="31"/>
  <c r="H216" i="31"/>
  <c r="I216" i="31"/>
  <c r="I217" i="31" s="1"/>
  <c r="J216" i="31"/>
  <c r="J217" i="31" s="1"/>
  <c r="F274" i="31"/>
  <c r="B279" i="31"/>
  <c r="B283" i="31" s="1"/>
  <c r="B280" i="31"/>
  <c r="B281" i="31"/>
  <c r="B282" i="31"/>
  <c r="C283" i="31"/>
  <c r="D283" i="31"/>
  <c r="E283" i="31"/>
  <c r="F283" i="31"/>
  <c r="G283" i="31"/>
  <c r="H283" i="31"/>
  <c r="I283" i="31"/>
  <c r="J283" i="31"/>
  <c r="K283" i="31"/>
  <c r="B47" i="31" l="1"/>
  <c r="C47" i="31"/>
  <c r="F47" i="31"/>
  <c r="B121" i="31"/>
  <c r="J121" i="31"/>
  <c r="H121" i="31"/>
  <c r="E121" i="31"/>
  <c r="D121" i="31"/>
  <c r="F121" i="31"/>
  <c r="E100" i="31"/>
  <c r="M86" i="31"/>
  <c r="K86" i="31"/>
  <c r="J86" i="31"/>
  <c r="H100" i="31"/>
  <c r="F100" i="31"/>
  <c r="B100" i="31"/>
  <c r="D100" i="31"/>
  <c r="B86" i="31"/>
  <c r="C86" i="31"/>
  <c r="D29" i="31"/>
  <c r="B29" i="31"/>
  <c r="M110" i="31"/>
  <c r="C100" i="31"/>
  <c r="F86" i="31"/>
  <c r="F66" i="31"/>
  <c r="I66" i="31"/>
  <c r="D66" i="31"/>
  <c r="H66" i="31"/>
  <c r="B66" i="31"/>
  <c r="J66" i="31"/>
  <c r="D47" i="31"/>
  <c r="C29" i="31"/>
  <c r="I171" i="31"/>
  <c r="B171" i="31"/>
  <c r="J171" i="31"/>
  <c r="F171" i="31"/>
  <c r="N171" i="31"/>
  <c r="H171" i="31"/>
  <c r="G171" i="31"/>
  <c r="E110" i="31"/>
  <c r="C110" i="31" s="1"/>
  <c r="J100" i="31"/>
  <c r="Q86" i="31"/>
  <c r="E86" i="31"/>
  <c r="G217" i="31"/>
  <c r="F217" i="31" s="1"/>
  <c r="K171" i="31"/>
  <c r="C171" i="31"/>
  <c r="C121" i="31"/>
  <c r="I100" i="31"/>
  <c r="P86" i="31"/>
  <c r="D86" i="31"/>
  <c r="O86" i="31"/>
  <c r="C66" i="31"/>
  <c r="N54" i="31"/>
  <c r="L34" i="31"/>
  <c r="L36" i="31" s="1"/>
  <c r="N53" i="31"/>
  <c r="N56" i="31" s="1"/>
  <c r="O56" i="31" l="1"/>
  <c r="O52" i="31"/>
  <c r="O55" i="31"/>
  <c r="O53" i="31"/>
  <c r="O54" i="31"/>
</calcChain>
</file>

<file path=xl/sharedStrings.xml><?xml version="1.0" encoding="utf-8"?>
<sst xmlns="http://schemas.openxmlformats.org/spreadsheetml/2006/main" count="405" uniqueCount="260">
  <si>
    <t>PROGRAMA NACIONAL CONTRA LA VIOLENCIA FAMILIAR Y SEXUAL</t>
  </si>
  <si>
    <r>
      <t>CASOS ATENDIDOS</t>
    </r>
    <r>
      <rPr>
        <b/>
        <sz val="17"/>
        <color indexed="9"/>
        <rFont val="Arial"/>
        <family val="2"/>
      </rPr>
      <t xml:space="preserve"> A PERSONAS AFECTADAS POR HECHOS DE VIOLENCIA CONTRA LAS MUJERES, LOS INTEGRANTES </t>
    </r>
  </si>
  <si>
    <t>DEL GRUPO FAMILIAR Y PERSONAS AFECTADAS POR VIOLENCIA SEXUAL EN LOS CEM A NIVEL NACIONAL</t>
  </si>
  <si>
    <r>
      <t xml:space="preserve">POBLACIÓN TOTAL </t>
    </r>
    <r>
      <rPr>
        <b/>
        <u/>
        <vertAlign val="superscript"/>
        <sz val="15"/>
        <color indexed="9"/>
        <rFont val="Arial"/>
        <family val="2"/>
      </rPr>
      <t>/1</t>
    </r>
  </si>
  <si>
    <t>SECCIÓN I : CARACTERÍSTICAS DE LOS CASOS ATENDIDOS</t>
  </si>
  <si>
    <t xml:space="preserve">Mes </t>
  </si>
  <si>
    <t>Total</t>
  </si>
  <si>
    <t>Mujer</t>
  </si>
  <si>
    <t>Hombre</t>
  </si>
  <si>
    <t>N° CEM</t>
  </si>
  <si>
    <t>Ene</t>
  </si>
  <si>
    <t>Regular</t>
  </si>
  <si>
    <t>Feb</t>
  </si>
  <si>
    <t>7 x 24</t>
  </si>
  <si>
    <t>Mar</t>
  </si>
  <si>
    <t>Comisaría</t>
  </si>
  <si>
    <t>Abr</t>
  </si>
  <si>
    <t>Centro de Salud</t>
  </si>
  <si>
    <t>May</t>
  </si>
  <si>
    <t>Jun</t>
  </si>
  <si>
    <t>Jul</t>
  </si>
  <si>
    <t>Ago</t>
  </si>
  <si>
    <t>Set</t>
  </si>
  <si>
    <t>Oct</t>
  </si>
  <si>
    <t>Nov</t>
  </si>
  <si>
    <t>Dic</t>
  </si>
  <si>
    <t>%</t>
  </si>
  <si>
    <t>Denuncias interpuestas por los ultimos hechos de violencia previa a la intervención del CEM</t>
  </si>
  <si>
    <t>Nuevo</t>
  </si>
  <si>
    <t>Reingreso</t>
  </si>
  <si>
    <t>Reincidente</t>
  </si>
  <si>
    <t>Derivado</t>
  </si>
  <si>
    <t>Continuador</t>
  </si>
  <si>
    <t>Víctima ha interpuesto denuncia?</t>
  </si>
  <si>
    <t>Cantidad</t>
  </si>
  <si>
    <t>No</t>
  </si>
  <si>
    <t>Si</t>
  </si>
  <si>
    <t>Mes</t>
  </si>
  <si>
    <t>0-5
años</t>
  </si>
  <si>
    <t>6-11
años</t>
  </si>
  <si>
    <t>12-17
años</t>
  </si>
  <si>
    <t>18-25
años</t>
  </si>
  <si>
    <t>26-35
años</t>
  </si>
  <si>
    <t>36-45
años</t>
  </si>
  <si>
    <t>46-59
años</t>
  </si>
  <si>
    <t>60 +
años</t>
  </si>
  <si>
    <t>Niños y niñas</t>
  </si>
  <si>
    <t>Adolescentes</t>
  </si>
  <si>
    <t>Adultos/as</t>
  </si>
  <si>
    <t>Adultos mayores</t>
  </si>
  <si>
    <t>Violencia
Económica o Patrimonial</t>
  </si>
  <si>
    <t>Violencia
Psicológica</t>
  </si>
  <si>
    <t>Violencia
Física</t>
  </si>
  <si>
    <t>Violencia
Sexual</t>
  </si>
  <si>
    <r>
      <t xml:space="preserve">Abandono </t>
    </r>
    <r>
      <rPr>
        <b/>
        <vertAlign val="superscript"/>
        <sz val="10"/>
        <color indexed="9"/>
        <rFont val="Arial"/>
        <family val="2"/>
      </rPr>
      <t>/2</t>
    </r>
  </si>
  <si>
    <t>Violación sexual</t>
  </si>
  <si>
    <t>Trata con fines de explotación sexual</t>
  </si>
  <si>
    <t>0-17 años</t>
  </si>
  <si>
    <t>18-59 años</t>
  </si>
  <si>
    <t>60 + años</t>
  </si>
  <si>
    <t>Tipo de Violencia</t>
  </si>
  <si>
    <t>0 - 5
años</t>
  </si>
  <si>
    <t>6 - 11
años</t>
  </si>
  <si>
    <t>12 - 17
años</t>
  </si>
  <si>
    <t>18 - 25
años</t>
  </si>
  <si>
    <t>26 - 35
años</t>
  </si>
  <si>
    <t>36 - 45
años</t>
  </si>
  <si>
    <t>46 - 59
años</t>
  </si>
  <si>
    <t>60 a más
años</t>
  </si>
  <si>
    <t>Personas adultas</t>
  </si>
  <si>
    <t>Personas adultas mayores</t>
  </si>
  <si>
    <t>Económica</t>
  </si>
  <si>
    <t>Psicológica</t>
  </si>
  <si>
    <t>Física</t>
  </si>
  <si>
    <t>Sexual</t>
  </si>
  <si>
    <t>Económica o patrimonial</t>
  </si>
  <si>
    <t>Estado en la última agresión</t>
  </si>
  <si>
    <t>Total
Casos</t>
  </si>
  <si>
    <t>Sobrio/a</t>
  </si>
  <si>
    <t>Efectos de acohol</t>
  </si>
  <si>
    <t>Efectos de drogas</t>
  </si>
  <si>
    <t>Ambos (*)</t>
  </si>
  <si>
    <t>Quechua</t>
  </si>
  <si>
    <t>Aimara</t>
  </si>
  <si>
    <t>Nativo o indígena de la amazonía</t>
  </si>
  <si>
    <t>Población afroperuana</t>
  </si>
  <si>
    <t>Perteneciente de otro pueblo indígena u originario</t>
  </si>
  <si>
    <t>Blanco</t>
  </si>
  <si>
    <t>Mestizo</t>
  </si>
  <si>
    <t>Otro</t>
  </si>
  <si>
    <t>Variación %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</si>
  <si>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</si>
  <si>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</si>
  <si>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</si>
  <si>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</si>
  <si>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</si>
  <si>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</si>
  <si>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</si>
  <si>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</si>
  <si>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</si>
  <si>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</si>
  <si>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</si>
  <si>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</si>
  <si>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Variación %
(2015 - 2016)</t>
  </si>
  <si>
    <t>Departamento</t>
  </si>
  <si>
    <t>Total de Casos</t>
  </si>
  <si>
    <t>Valoración del riesgo para la integridad de la victima</t>
  </si>
  <si>
    <t>Víctima interpuso denuncia por violencia previo a la intervención del CEM</t>
  </si>
  <si>
    <t>Víctima solicitó patrocinio legal del CEM</t>
  </si>
  <si>
    <t>Acciones en la atención del caso realizadas por el CEM</t>
  </si>
  <si>
    <t>Leve</t>
  </si>
  <si>
    <t>Moderado</t>
  </si>
  <si>
    <t>Severo</t>
  </si>
  <si>
    <t>Casos con Patrocinio Legal</t>
  </si>
  <si>
    <t>Medidas de protección solicitadas</t>
  </si>
  <si>
    <t>Denuncias interpuestas</t>
  </si>
  <si>
    <t>Inserciones en HRT / Casa de acogida</t>
  </si>
  <si>
    <r>
      <t xml:space="preserve">Sentencia favorable </t>
    </r>
    <r>
      <rPr>
        <b/>
        <vertAlign val="superscript"/>
        <sz val="9"/>
        <color indexed="9"/>
        <rFont val="Arial"/>
        <family val="2"/>
      </rPr>
      <t>/3</t>
    </r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</si>
  <si>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</si>
  <si>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</si>
  <si>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</si>
  <si>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</si>
  <si>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</si>
  <si>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</si>
  <si>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</si>
  <si>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</si>
  <si>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</si>
  <si>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</si>
  <si>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</si>
  <si>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</si>
  <si>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</si>
  <si>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</si>
  <si>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</si>
  <si>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</si>
  <si>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</si>
  <si>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</si>
  <si>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</si>
  <si>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</si>
  <si>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</si>
  <si>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</si>
  <si>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</si>
  <si>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</si>
  <si>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</si>
  <si>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SECCIÓN II : CARACTERÍSTICAS DE LAS ACCIONES EN LA ATENCIÓN DEL CASO</t>
  </si>
  <si>
    <t>Acciones</t>
  </si>
  <si>
    <t>Admisión</t>
  </si>
  <si>
    <t>Psicologia</t>
  </si>
  <si>
    <t>Social</t>
  </si>
  <si>
    <t>Legal</t>
  </si>
  <si>
    <t>1. Acogida y apertura de ficha</t>
  </si>
  <si>
    <t>2. Primera entrevista</t>
  </si>
  <si>
    <t>3. Orientación y/o consejería</t>
  </si>
  <si>
    <t>4. Intervención en crisis</t>
  </si>
  <si>
    <t>5. Evaluación de riesgo</t>
  </si>
  <si>
    <t>6. Elaboración del plan de seguridad</t>
  </si>
  <si>
    <t>7. Inserción de redes de soporte familiar</t>
  </si>
  <si>
    <t>8. Inserción a un hogar de refugio temporal / casa de acogida</t>
  </si>
  <si>
    <t>9. Estrategias de afrontamiento</t>
  </si>
  <si>
    <t>10. Gestión del riesgo</t>
  </si>
  <si>
    <t>11. Inscripción en el SIS u otro tipo de seguro médico</t>
  </si>
  <si>
    <t>12. Derivación a los servicios de salud del MINSA u otro servicio de establecimiento</t>
  </si>
  <si>
    <t>13. Derivación a la UGEL o DRE para inicio de procedimiento administrativo disciplinario al personal de la I.E</t>
  </si>
  <si>
    <t>14. Derivación a otros servicios complementarios</t>
  </si>
  <si>
    <r>
      <t xml:space="preserve">15. El CEM interpone denuncia </t>
    </r>
    <r>
      <rPr>
        <vertAlign val="superscript"/>
        <sz val="11"/>
        <rFont val="Arial"/>
        <family val="2"/>
      </rPr>
      <t>4/</t>
    </r>
  </si>
  <si>
    <t>16. El CEM solicita medidas de protección</t>
  </si>
  <si>
    <t>17. El CEM solicita medidas cautelares</t>
  </si>
  <si>
    <t>18. El CEM solicita variación de las medidas de protección</t>
  </si>
  <si>
    <t>19. El CEM impulsa ejecución de apercibimiento</t>
  </si>
  <si>
    <t>20. El CEM solicita investigación tutelar</t>
  </si>
  <si>
    <t>21. Acompañamiento psicológico</t>
  </si>
  <si>
    <t>22. Evaluación psicológica</t>
  </si>
  <si>
    <t>23. Informe psicológico</t>
  </si>
  <si>
    <t>24. Orientación a redes de soporte familiar</t>
  </si>
  <si>
    <t>25. Fortalecimiento de redes familiares o sociales</t>
  </si>
  <si>
    <t>26. Gestión Social</t>
  </si>
  <si>
    <t>27. Visita domiciliaria</t>
  </si>
  <si>
    <t>28. Visita a institución educativa u otras instituciones</t>
  </si>
  <si>
    <t>29. Informe social</t>
  </si>
  <si>
    <t>30. Medidas de protección concedidas</t>
  </si>
  <si>
    <t>31. Medidas de protección ejecutadas</t>
  </si>
  <si>
    <t>32. Medidas cautelares concedidas</t>
  </si>
  <si>
    <t>33. Medidas cautelares ejecutadas</t>
  </si>
  <si>
    <t>34. Reunión para discusión de casos</t>
  </si>
  <si>
    <t>35. Otros</t>
  </si>
  <si>
    <t>36. Cierre de ficha</t>
  </si>
  <si>
    <t>1. Interpone denuncia de Oficio</t>
  </si>
  <si>
    <t>2. Interpone denuncia de Parte</t>
  </si>
  <si>
    <t>3. Apersonamiento</t>
  </si>
  <si>
    <t>4. Constitución de parte / actor civil</t>
  </si>
  <si>
    <t>5. Participación en diligencias / gestión (Etapa policial)</t>
  </si>
  <si>
    <t>6. Cámara Gesell / Entrevista única (Etapa policial)</t>
  </si>
  <si>
    <t>7. Ofrecimiento de medios probatorios (Etapa policial)</t>
  </si>
  <si>
    <t>8. Presentación de escritos (Etapa policial)</t>
  </si>
  <si>
    <t>9. Solicitud de detención preliminar (Etapa fiscal)</t>
  </si>
  <si>
    <t>10. Solicitud de prisión preventiva (Etapa fiscal)</t>
  </si>
  <si>
    <t>11. Participación en diligencias / gestión (Etapa fiscal)</t>
  </si>
  <si>
    <t>12. Cámara Gesell / Entrevista única (Etapa fiscal)</t>
  </si>
  <si>
    <t>13. Presentación de elementos probatorios (Etapa fiscal)</t>
  </si>
  <si>
    <t>14. Presentación de escritos (Etapa fiscal)</t>
  </si>
  <si>
    <t>15. Resolución favorable (Etapa fiscal)</t>
  </si>
  <si>
    <t>16. Resolución desfavorable (Etapa fiscal)</t>
  </si>
  <si>
    <t>17. Recurso impugnatorio (Etapa fiscal)</t>
  </si>
  <si>
    <t>18. Ofrecimiento de medios probatorios (Juzgado de Paz Letrado)</t>
  </si>
  <si>
    <t>19. Presentación de escritos (Juzgado de Paz Letrado)</t>
  </si>
  <si>
    <t>20. Participación en diligencias / gestión (Juzgado de Paz Letrado)</t>
  </si>
  <si>
    <t>21. Participación en audiencia (Juzgado de Paz Letrado)</t>
  </si>
  <si>
    <t>22. Resolución / Auto (Juzgado de Paz Letrado)</t>
  </si>
  <si>
    <t>23. Sentencia favorable (Juzgado de Paz Letrado)</t>
  </si>
  <si>
    <t>24. Sentencia desfavorable (Juzgado de Paz Letrado)</t>
  </si>
  <si>
    <t>25. Recurso impugnatorio (Juzgado de Paz Letrado)</t>
  </si>
  <si>
    <t>26. Audiencia de medidas de protección / cautelares (Juzgado Especializado)</t>
  </si>
  <si>
    <t>27. Terminación anticipada (Juzgado Especializado)</t>
  </si>
  <si>
    <t>28. Participación en diligencias / gestión (Juzgado Especializado)</t>
  </si>
  <si>
    <t>29. Ofrecimiento de pruebas (Juzgado Especializado)</t>
  </si>
  <si>
    <t>30. Presentación de escritos (Juzgado Especializado)</t>
  </si>
  <si>
    <t>31. Resolución / Auto (Juzgado Especializado)</t>
  </si>
  <si>
    <t>32. Sentencia favorable (Juzgado Especializado)</t>
  </si>
  <si>
    <t>33. Sentencia desfavorable (Juzgado Especializado)</t>
  </si>
  <si>
    <t>34. Recurso impugnatorio (Juzgado Especializado)</t>
  </si>
  <si>
    <t>35. Vista de la causa (Sala Superior)</t>
  </si>
  <si>
    <t>36. Ofrecimiento de medios probatorios (Sala Superior)</t>
  </si>
  <si>
    <t>37. Presentación de escritos (Sala Superior)</t>
  </si>
  <si>
    <t>38. Participación en diligencias / gestión (Sala Superior)</t>
  </si>
  <si>
    <t>39. Sentencia de vista favorable (Sala Superior)</t>
  </si>
  <si>
    <t>40. Sentencia de vista desfavorable (Sala Superior)</t>
  </si>
  <si>
    <t>41. Interpone nulidad (Sala Superior)</t>
  </si>
  <si>
    <t>42. Interpone casación (Sala Superior)</t>
  </si>
  <si>
    <t>43. Calificación (Sala Suprema)</t>
  </si>
  <si>
    <t>44. Participación en diligencias / gestión (Sala Suprema)</t>
  </si>
  <si>
    <t>45. Vista de la causa (Sala Suprema)</t>
  </si>
  <si>
    <t>46. Presentación de escritos (Sala Suprema)</t>
  </si>
  <si>
    <t>47. Informe oral (Sala Suprema)</t>
  </si>
  <si>
    <t>48. Resolución final favorable (Sala Suprema)</t>
  </si>
  <si>
    <t>49. Resolución final desfavorable (Sala Suprema)</t>
  </si>
  <si>
    <t>50. Ejecución de la sentencia favorable</t>
  </si>
  <si>
    <t>Servicio</t>
  </si>
  <si>
    <t>Psicología</t>
  </si>
  <si>
    <t>Categoría del
CEM</t>
  </si>
  <si>
    <t>Casos atendidos por sexo según mes</t>
  </si>
  <si>
    <t>Casos atendidos por sexo según categoría del CEM</t>
  </si>
  <si>
    <t>Casos atendidos por condición del caso según mes</t>
  </si>
  <si>
    <t>Casos atendidos por grupos de edad de la persona usuaria según mes</t>
  </si>
  <si>
    <t>Casos atendidos por tipo de violencia según mes</t>
  </si>
  <si>
    <t>CASOS ESPECIALES: Abandono, Violación sexual y Trata con fines de explotación sexual</t>
  </si>
  <si>
    <t>Casos atendidos por grupos de edad de la persona usuaria según tipo de violencia</t>
  </si>
  <si>
    <t>Casos atendidos por sexo de la presunta persona agresora según su estado en la última agresión</t>
  </si>
  <si>
    <t>Casos atendidos por sexo de la persona usuaria según su estado en la última agresión</t>
  </si>
  <si>
    <t>Variación porcentual de los casos atendidos en los CEM del año 2019 en relación al año 2018 en cada mes</t>
  </si>
  <si>
    <t xml:space="preserve">Casos atendidos por etnia o grupo de población de acuerdo a sus costumbres y antepasados que se identifica la persona usuaria según tipo de violencia </t>
  </si>
  <si>
    <t>Casos atendidos por nivel de riesgo, características del caso y acciones en la atención del caso realizadas por los CEM de los casos aperturados durante el año 2019, según departamento</t>
  </si>
  <si>
    <t>Porcentaje</t>
  </si>
  <si>
    <t>Número de acciones en la atención legal del caso realizada por el servicio legal del CEM según tipo de acción</t>
  </si>
  <si>
    <t>Número de acciones en la atención del caso realizadas por los servicios del CEM según tipo de acción</t>
  </si>
  <si>
    <t>Número de acciones en la atención del caso por mes según tipo de servicio del CEM que realizó la acción</t>
  </si>
  <si>
    <r>
      <rPr>
        <b/>
        <sz val="8"/>
        <rFont val="Arial"/>
        <family val="2"/>
      </rPr>
      <t>4/</t>
    </r>
    <r>
      <rPr>
        <sz val="8"/>
        <rFont val="Arial"/>
        <family val="2"/>
      </rPr>
      <t xml:space="preserve"> Si el servicio legal interpone la denuncia, dicha acción no es registrada en esta base de datos, sino en el registro de acciones en la atención legal del caso</t>
    </r>
  </si>
  <si>
    <r>
      <rPr>
        <b/>
        <sz val="8"/>
        <rFont val="Arial"/>
        <family val="2"/>
      </rPr>
      <t>/3</t>
    </r>
    <r>
      <rPr>
        <sz val="8"/>
        <rFont val="Arial"/>
        <family val="2"/>
      </rPr>
      <t xml:space="preserve"> Se considera todos los casos patrocinados por el CEM que han sido aperturados en el presente año 2019.</t>
    </r>
  </si>
  <si>
    <t>(*) Alcohol / Drogas</t>
  </si>
  <si>
    <r>
      <rPr>
        <b/>
        <sz val="8"/>
        <rFont val="Arial"/>
        <family val="2"/>
      </rPr>
      <t>/2</t>
    </r>
    <r>
      <rPr>
        <sz val="8"/>
        <rFont val="Arial"/>
        <family val="2"/>
      </rPr>
      <t xml:space="preserve"> Acciones u omisiones cometidas permanentemente por parte de una persona responsable o ciudadora que genera daños físicos y/o psicológicos inminentes en algún niño, niña, adolescente, persona adulta mayor o persona con discapacidad.</t>
    </r>
    <r>
      <rPr>
        <sz val="10"/>
        <rFont val="Arial"/>
        <family val="2"/>
      </rPr>
      <t xml:space="preserve"> </t>
    </r>
  </si>
  <si>
    <r>
      <rPr>
        <b/>
        <sz val="10"/>
        <rFont val="Arial Narrow"/>
        <family val="2"/>
      </rPr>
      <t>/1</t>
    </r>
    <r>
      <rPr>
        <sz val="10"/>
        <rFont val="Arial Narrow"/>
        <family val="2"/>
      </rPr>
      <t xml:space="preserve"> Todos los cuadros están referidos a casos nuevos, reingresos, reincidentes, derivados y continuadores.</t>
    </r>
  </si>
  <si>
    <r>
      <t xml:space="preserve">Periodo : Enero - Setiembre 2019 </t>
    </r>
    <r>
      <rPr>
        <b/>
        <i/>
        <sz val="14"/>
        <color theme="0"/>
        <rFont val="Arial"/>
        <family val="2"/>
      </rPr>
      <t>(Preliminar)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</si>
</sst>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0.0%"/>
    <numFmt numFmtId="165" formatCode="###0"/>
    <numFmt numFmtId="168" formatCode="0.000%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5"/>
      <color theme="1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b/>
      <sz val="17"/>
      <color theme="0"/>
      <name val="Arial"/>
      <family val="2"/>
    </font>
    <font>
      <b/>
      <sz val="17"/>
      <color indexed="9"/>
      <name val="Arial"/>
      <family val="2"/>
    </font>
    <font>
      <b/>
      <u/>
      <sz val="15"/>
      <color theme="0"/>
      <name val="Arial"/>
      <family val="2"/>
    </font>
    <font>
      <b/>
      <u/>
      <vertAlign val="superscript"/>
      <sz val="15"/>
      <color indexed="9"/>
      <name val="Arial"/>
      <family val="2"/>
    </font>
    <font>
      <b/>
      <sz val="14"/>
      <color theme="0"/>
      <name val="Arial"/>
      <family val="2"/>
    </font>
    <font>
      <b/>
      <i/>
      <sz val="14"/>
      <color theme="0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Arial"/>
      <family val="2"/>
    </font>
    <font>
      <b/>
      <sz val="12"/>
      <name val="Arial"/>
      <family val="2"/>
    </font>
    <font>
      <b/>
      <sz val="12"/>
      <color rgb="FFFF8080"/>
      <name val="Arial"/>
      <family val="2"/>
    </font>
    <font>
      <b/>
      <sz val="11"/>
      <color theme="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b/>
      <sz val="9"/>
      <color theme="0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0"/>
      <name val="Arial Narrow"/>
      <family val="2"/>
    </font>
    <font>
      <b/>
      <sz val="14"/>
      <color indexed="9"/>
      <name val="Arial"/>
      <family val="2"/>
    </font>
    <font>
      <b/>
      <vertAlign val="superscript"/>
      <sz val="10"/>
      <color indexed="9"/>
      <name val="Arial"/>
      <family val="2"/>
    </font>
    <font>
      <b/>
      <sz val="11"/>
      <color theme="0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9"/>
      <name val="Arial"/>
      <family val="2"/>
    </font>
    <font>
      <sz val="10"/>
      <color rgb="FFFF0000"/>
      <name val="Arial"/>
      <family val="2"/>
    </font>
    <font>
      <b/>
      <vertAlign val="superscript"/>
      <sz val="9"/>
      <color indexed="9"/>
      <name val="Arial"/>
      <family val="2"/>
    </font>
    <font>
      <sz val="9"/>
      <color indexed="8"/>
      <name val="Arial"/>
      <family val="2"/>
    </font>
    <font>
      <vertAlign val="superscript"/>
      <sz val="11"/>
      <name val="Arial"/>
      <family val="2"/>
    </font>
    <font>
      <sz val="11"/>
      <color indexed="8"/>
      <name val="Calibri"/>
      <family val="2"/>
    </font>
    <font>
      <b/>
      <sz val="10"/>
      <name val="Arial Narrow"/>
      <family val="2"/>
    </font>
    <font>
      <b/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434343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rgb="FFDDEBF7"/>
      </top>
      <bottom/>
      <diagonal/>
    </border>
    <border>
      <left/>
      <right style="hair">
        <color rgb="FF305496"/>
      </right>
      <top/>
      <bottom style="hair">
        <color rgb="FF305496"/>
      </bottom>
      <diagonal/>
    </border>
    <border>
      <left/>
      <right/>
      <top style="hair">
        <color rgb="FF305496"/>
      </top>
      <bottom style="thin">
        <color rgb="FF969696"/>
      </bottom>
      <diagonal/>
    </border>
    <border>
      <left/>
      <right style="hair">
        <color rgb="FF305496"/>
      </right>
      <top style="hair">
        <color rgb="FF305496"/>
      </top>
      <bottom/>
      <diagonal/>
    </border>
    <border>
      <left/>
      <right/>
      <top style="thin">
        <color rgb="FF969696"/>
      </top>
      <bottom style="thin">
        <color rgb="FF969696"/>
      </bottom>
      <diagonal/>
    </border>
    <border>
      <left/>
      <right/>
      <top style="thin">
        <color rgb="FF969696"/>
      </top>
      <bottom style="medium">
        <color rgb="FF305496"/>
      </bottom>
      <diagonal/>
    </border>
    <border>
      <left style="thin">
        <color theme="4" tint="-0.499984740745262"/>
      </left>
      <right/>
      <top style="thin">
        <color theme="4" tint="-0.499984740745262"/>
      </top>
      <bottom style="thin">
        <color theme="4" tint="-0.499984740745262"/>
      </bottom>
      <diagonal/>
    </border>
    <border>
      <left/>
      <right/>
      <top style="thin">
        <color theme="4" tint="-0.499984740745262"/>
      </top>
      <bottom style="thin">
        <color theme="4" tint="-0.499984740745262"/>
      </bottom>
      <diagonal/>
    </border>
    <border>
      <left/>
      <right style="thick">
        <color rgb="FF305496"/>
      </right>
      <top/>
      <bottom/>
      <diagonal/>
    </border>
    <border>
      <left/>
      <right/>
      <top style="thick">
        <color theme="0"/>
      </top>
      <bottom/>
      <diagonal/>
    </border>
    <border>
      <left/>
      <right style="thick">
        <color rgb="FF305496"/>
      </right>
      <top style="thick">
        <color theme="0"/>
      </top>
      <bottom/>
      <diagonal/>
    </border>
    <border>
      <left/>
      <right style="thin">
        <color rgb="FF305496"/>
      </right>
      <top/>
      <bottom style="hair">
        <color rgb="FF305496"/>
      </bottom>
      <diagonal/>
    </border>
    <border>
      <left/>
      <right style="thin">
        <color rgb="FF305496"/>
      </right>
      <top style="hair">
        <color rgb="FF305496"/>
      </top>
      <bottom/>
      <diagonal/>
    </border>
    <border>
      <left/>
      <right style="thin">
        <color rgb="FF305496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hair">
        <color rgb="FF305496"/>
      </top>
      <bottom style="thin">
        <color rgb="FF305496"/>
      </bottom>
      <diagonal/>
    </border>
    <border>
      <left style="thin">
        <color theme="0"/>
      </left>
      <right/>
      <top/>
      <bottom/>
      <diagonal/>
    </border>
  </borders>
  <cellStyleXfs count="1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>
      <alignment vertical="center"/>
    </xf>
    <xf numFmtId="9" fontId="34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82">
    <xf numFmtId="0" fontId="0" fillId="0" borderId="0" xfId="0"/>
    <xf numFmtId="0" fontId="4" fillId="2" borderId="0" xfId="3" applyFont="1" applyFill="1" applyAlignment="1">
      <alignment horizontal="centerContinuous" vertical="center"/>
    </xf>
    <xf numFmtId="0" fontId="2" fillId="2" borderId="0" xfId="2" applyFill="1" applyAlignment="1">
      <alignment horizontal="centerContinuous" vertical="center"/>
    </xf>
    <xf numFmtId="0" fontId="5" fillId="3" borderId="0" xfId="2" applyFont="1" applyFill="1" applyAlignment="1">
      <alignment horizontal="centerContinuous" vertical="center"/>
    </xf>
    <xf numFmtId="0" fontId="12" fillId="3" borderId="0" xfId="2" applyFont="1" applyFill="1" applyAlignment="1">
      <alignment horizontal="centerContinuous" vertical="center"/>
    </xf>
    <xf numFmtId="0" fontId="13" fillId="3" borderId="0" xfId="2" applyFont="1" applyFill="1" applyAlignment="1">
      <alignment horizontal="centerContinuous" vertical="center"/>
    </xf>
    <xf numFmtId="0" fontId="10" fillId="4" borderId="1" xfId="2" applyFont="1" applyFill="1" applyBorder="1" applyAlignment="1" applyProtection="1">
      <alignment vertical="center"/>
      <protection hidden="1"/>
    </xf>
    <xf numFmtId="0" fontId="17" fillId="5" borderId="2" xfId="2" applyFont="1" applyFill="1" applyBorder="1" applyAlignment="1">
      <alignment horizontal="left" vertical="center"/>
    </xf>
    <xf numFmtId="3" fontId="17" fillId="5" borderId="2" xfId="2" applyNumberFormat="1" applyFont="1" applyFill="1" applyBorder="1" applyAlignment="1">
      <alignment horizontal="center" vertical="center"/>
    </xf>
    <xf numFmtId="3" fontId="18" fillId="5" borderId="2" xfId="2" applyNumberFormat="1" applyFont="1" applyFill="1" applyBorder="1" applyAlignment="1">
      <alignment horizontal="center" vertical="center"/>
    </xf>
    <xf numFmtId="0" fontId="2" fillId="2" borderId="0" xfId="2" applyFill="1" applyAlignment="1">
      <alignment horizontal="center" vertical="center"/>
    </xf>
    <xf numFmtId="0" fontId="19" fillId="5" borderId="2" xfId="2" applyFont="1" applyFill="1" applyBorder="1" applyAlignment="1">
      <alignment horizontal="left" vertical="center"/>
    </xf>
    <xf numFmtId="0" fontId="17" fillId="5" borderId="3" xfId="2" applyFont="1" applyFill="1" applyBorder="1" applyAlignment="1">
      <alignment horizontal="left" vertical="center"/>
    </xf>
    <xf numFmtId="3" fontId="17" fillId="5" borderId="3" xfId="2" applyNumberFormat="1" applyFont="1" applyFill="1" applyBorder="1" applyAlignment="1">
      <alignment horizontal="center" vertical="center"/>
    </xf>
    <xf numFmtId="0" fontId="19" fillId="5" borderId="3" xfId="2" applyFont="1" applyFill="1" applyBorder="1" applyAlignment="1">
      <alignment horizontal="left" vertical="center"/>
    </xf>
    <xf numFmtId="0" fontId="19" fillId="5" borderId="4" xfId="2" applyFont="1" applyFill="1" applyBorder="1" applyAlignment="1">
      <alignment horizontal="left" vertical="center"/>
    </xf>
    <xf numFmtId="3" fontId="17" fillId="5" borderId="4" xfId="2" applyNumberFormat="1" applyFont="1" applyFill="1" applyBorder="1" applyAlignment="1">
      <alignment horizontal="center" vertical="center"/>
    </xf>
    <xf numFmtId="3" fontId="18" fillId="5" borderId="4" xfId="2" applyNumberFormat="1" applyFont="1" applyFill="1" applyBorder="1" applyAlignment="1">
      <alignment horizontal="center" vertical="center"/>
    </xf>
    <xf numFmtId="0" fontId="17" fillId="5" borderId="4" xfId="2" applyFont="1" applyFill="1" applyBorder="1" applyAlignment="1">
      <alignment horizontal="left" vertical="center"/>
    </xf>
    <xf numFmtId="3" fontId="16" fillId="4" borderId="0" xfId="2" applyNumberFormat="1" applyFont="1" applyFill="1" applyAlignment="1">
      <alignment horizontal="center" vertical="center"/>
    </xf>
    <xf numFmtId="0" fontId="17" fillId="5" borderId="1" xfId="2" applyFont="1" applyFill="1" applyBorder="1" applyAlignment="1">
      <alignment vertical="center"/>
    </xf>
    <xf numFmtId="0" fontId="17" fillId="6" borderId="0" xfId="2" applyFont="1" applyFill="1" applyAlignment="1">
      <alignment vertical="center"/>
    </xf>
    <xf numFmtId="164" fontId="17" fillId="6" borderId="0" xfId="4" applyNumberFormat="1" applyFont="1" applyFill="1" applyAlignment="1">
      <alignment horizontal="center" vertical="center"/>
    </xf>
    <xf numFmtId="0" fontId="20" fillId="4" borderId="0" xfId="2" applyFont="1" applyFill="1" applyAlignment="1">
      <alignment horizontal="center" vertical="center"/>
    </xf>
    <xf numFmtId="0" fontId="13" fillId="6" borderId="0" xfId="2" applyFont="1" applyFill="1" applyAlignment="1">
      <alignment vertical="center" wrapText="1"/>
    </xf>
    <xf numFmtId="0" fontId="4" fillId="6" borderId="0" xfId="2" applyFont="1" applyFill="1" applyAlignment="1">
      <alignment horizontal="left" vertical="center"/>
    </xf>
    <xf numFmtId="0" fontId="17" fillId="6" borderId="0" xfId="2" applyFont="1" applyFill="1" applyAlignment="1">
      <alignment horizontal="left" vertical="center"/>
    </xf>
    <xf numFmtId="0" fontId="2" fillId="6" borderId="0" xfId="2" applyFill="1" applyAlignment="1">
      <alignment horizontal="center" vertical="center"/>
    </xf>
    <xf numFmtId="3" fontId="4" fillId="6" borderId="0" xfId="2" applyNumberFormat="1" applyFont="1" applyFill="1" applyAlignment="1">
      <alignment horizontal="center" vertical="center"/>
    </xf>
    <xf numFmtId="3" fontId="2" fillId="6" borderId="0" xfId="2" applyNumberFormat="1" applyFill="1" applyAlignment="1">
      <alignment horizontal="center" vertical="center"/>
    </xf>
    <xf numFmtId="0" fontId="4" fillId="2" borderId="0" xfId="2" applyFont="1" applyFill="1" applyAlignment="1">
      <alignment vertical="center"/>
    </xf>
    <xf numFmtId="9" fontId="2" fillId="2" borderId="0" xfId="4" applyFill="1" applyAlignment="1">
      <alignment horizontal="center" vertical="center"/>
    </xf>
    <xf numFmtId="0" fontId="4" fillId="5" borderId="1" xfId="2" applyFont="1" applyFill="1" applyBorder="1" applyAlignment="1">
      <alignment vertical="center"/>
    </xf>
    <xf numFmtId="9" fontId="4" fillId="2" borderId="0" xfId="4" applyFont="1" applyFill="1" applyAlignment="1">
      <alignment horizontal="center" vertical="center"/>
    </xf>
    <xf numFmtId="0" fontId="16" fillId="6" borderId="0" xfId="2" applyFont="1" applyFill="1" applyAlignment="1">
      <alignment horizontal="left" vertical="center"/>
    </xf>
    <xf numFmtId="0" fontId="16" fillId="4" borderId="0" xfId="2" applyFont="1" applyFill="1" applyAlignment="1">
      <alignment vertical="center" wrapText="1"/>
    </xf>
    <xf numFmtId="0" fontId="22" fillId="2" borderId="0" xfId="2" applyFont="1" applyFill="1" applyAlignment="1">
      <alignment horizontal="left" vertical="center"/>
    </xf>
    <xf numFmtId="3" fontId="22" fillId="2" borderId="0" xfId="2" applyNumberFormat="1" applyFont="1" applyFill="1" applyAlignment="1">
      <alignment horizontal="center" vertical="center"/>
    </xf>
    <xf numFmtId="0" fontId="5" fillId="2" borderId="0" xfId="2" applyFont="1" applyFill="1" applyAlignment="1">
      <alignment horizontal="center" vertical="center"/>
    </xf>
    <xf numFmtId="0" fontId="2" fillId="2" borderId="0" xfId="2" applyFill="1" applyAlignment="1">
      <alignment horizontal="left" vertical="center"/>
    </xf>
    <xf numFmtId="0" fontId="22" fillId="2" borderId="0" xfId="2" applyFont="1" applyFill="1" applyAlignment="1">
      <alignment horizontal="center" vertical="center"/>
    </xf>
    <xf numFmtId="9" fontId="22" fillId="2" borderId="0" xfId="2" applyNumberFormat="1" applyFont="1" applyFill="1" applyAlignment="1">
      <alignment horizontal="center" vertical="center"/>
    </xf>
    <xf numFmtId="9" fontId="22" fillId="2" borderId="0" xfId="4" applyFont="1" applyFill="1" applyAlignment="1">
      <alignment horizontal="center" vertical="center"/>
    </xf>
    <xf numFmtId="3" fontId="5" fillId="2" borderId="0" xfId="2" applyNumberFormat="1" applyFont="1" applyFill="1" applyAlignment="1">
      <alignment horizontal="center" vertical="center"/>
    </xf>
    <xf numFmtId="9" fontId="5" fillId="2" borderId="0" xfId="4" applyFont="1" applyFill="1" applyAlignment="1">
      <alignment horizontal="center" vertical="center"/>
    </xf>
    <xf numFmtId="0" fontId="18" fillId="2" borderId="0" xfId="2" applyFont="1" applyFill="1" applyAlignment="1">
      <alignment vertical="center"/>
    </xf>
    <xf numFmtId="0" fontId="26" fillId="4" borderId="5" xfId="2" applyFont="1" applyFill="1" applyBorder="1" applyAlignment="1">
      <alignment horizontal="center" vertical="center" wrapText="1"/>
    </xf>
    <xf numFmtId="0" fontId="26" fillId="4" borderId="6" xfId="2" applyFont="1" applyFill="1" applyBorder="1" applyAlignment="1">
      <alignment horizontal="center" vertical="center" wrapText="1"/>
    </xf>
    <xf numFmtId="0" fontId="17" fillId="5" borderId="2" xfId="2" applyFont="1" applyFill="1" applyBorder="1" applyAlignment="1">
      <alignment horizontal="justify" vertical="center"/>
    </xf>
    <xf numFmtId="3" fontId="17" fillId="5" borderId="7" xfId="2" applyNumberFormat="1" applyFont="1" applyFill="1" applyBorder="1" applyAlignment="1">
      <alignment horizontal="center" vertical="center"/>
    </xf>
    <xf numFmtId="3" fontId="18" fillId="5" borderId="7" xfId="2" applyNumberFormat="1" applyFont="1" applyFill="1" applyBorder="1" applyAlignment="1">
      <alignment horizontal="center" vertical="center"/>
    </xf>
    <xf numFmtId="0" fontId="17" fillId="5" borderId="3" xfId="2" applyFont="1" applyFill="1" applyBorder="1" applyAlignment="1">
      <alignment horizontal="justify" vertical="center"/>
    </xf>
    <xf numFmtId="0" fontId="17" fillId="5" borderId="3" xfId="2" applyFont="1" applyFill="1" applyBorder="1" applyAlignment="1">
      <alignment horizontal="center" vertical="center"/>
    </xf>
    <xf numFmtId="0" fontId="17" fillId="5" borderId="8" xfId="2" applyFont="1" applyFill="1" applyBorder="1" applyAlignment="1">
      <alignment horizontal="left" vertical="center"/>
    </xf>
    <xf numFmtId="3" fontId="17" fillId="5" borderId="8" xfId="2" applyNumberFormat="1" applyFont="1" applyFill="1" applyBorder="1" applyAlignment="1">
      <alignment horizontal="center" vertical="center"/>
    </xf>
    <xf numFmtId="3" fontId="17" fillId="5" borderId="9" xfId="2" applyNumberFormat="1" applyFont="1" applyFill="1" applyBorder="1" applyAlignment="1">
      <alignment horizontal="center" vertical="center"/>
    </xf>
    <xf numFmtId="3" fontId="18" fillId="5" borderId="9" xfId="2" applyNumberFormat="1" applyFont="1" applyFill="1" applyBorder="1" applyAlignment="1">
      <alignment horizontal="center" vertical="center"/>
    </xf>
    <xf numFmtId="0" fontId="16" fillId="4" borderId="10" xfId="2" applyFont="1" applyFill="1" applyBorder="1" applyAlignment="1">
      <alignment horizontal="left" vertical="center"/>
    </xf>
    <xf numFmtId="3" fontId="16" fillId="4" borderId="10" xfId="2" applyNumberFormat="1" applyFont="1" applyFill="1" applyBorder="1" applyAlignment="1">
      <alignment horizontal="center" vertical="center"/>
    </xf>
    <xf numFmtId="0" fontId="16" fillId="4" borderId="0" xfId="2" applyFont="1" applyFill="1" applyAlignment="1">
      <alignment horizontal="justify" vertical="center"/>
    </xf>
    <xf numFmtId="0" fontId="17" fillId="5" borderId="11" xfId="2" applyFont="1" applyFill="1" applyBorder="1" applyAlignment="1">
      <alignment horizontal="left" vertical="center"/>
    </xf>
    <xf numFmtId="0" fontId="17" fillId="5" borderId="1" xfId="2" applyFont="1" applyFill="1" applyBorder="1" applyAlignment="1">
      <alignment horizontal="left" vertical="center"/>
    </xf>
    <xf numFmtId="0" fontId="2" fillId="2" borderId="0" xfId="2" applyFill="1" applyAlignment="1">
      <alignment vertical="center"/>
    </xf>
    <xf numFmtId="0" fontId="28" fillId="2" borderId="0" xfId="2" applyFont="1" applyFill="1" applyAlignment="1">
      <alignment horizontal="center" vertical="center" wrapText="1"/>
    </xf>
    <xf numFmtId="0" fontId="17" fillId="5" borderId="2" xfId="2" applyFont="1" applyFill="1" applyBorder="1" applyAlignment="1">
      <alignment horizontal="center" vertical="center" wrapText="1"/>
    </xf>
    <xf numFmtId="0" fontId="17" fillId="5" borderId="4" xfId="2" applyFont="1" applyFill="1" applyBorder="1" applyAlignment="1">
      <alignment horizontal="justify" vertical="center"/>
    </xf>
    <xf numFmtId="3" fontId="18" fillId="5" borderId="0" xfId="2" applyNumberFormat="1" applyFont="1" applyFill="1" applyAlignment="1">
      <alignment horizontal="center" vertical="center"/>
    </xf>
    <xf numFmtId="0" fontId="2" fillId="6" borderId="0" xfId="2" applyFill="1" applyAlignment="1">
      <alignment vertical="center"/>
    </xf>
    <xf numFmtId="3" fontId="17" fillId="5" borderId="0" xfId="2" applyNumberFormat="1" applyFont="1" applyFill="1" applyAlignment="1">
      <alignment horizontal="center" vertical="center"/>
    </xf>
    <xf numFmtId="0" fontId="16" fillId="4" borderId="12" xfId="2" applyFont="1" applyFill="1" applyBorder="1" applyAlignment="1">
      <alignment horizontal="justify" vertical="center"/>
    </xf>
    <xf numFmtId="3" fontId="16" fillId="4" borderId="13" xfId="2" applyNumberFormat="1" applyFont="1" applyFill="1" applyBorder="1" applyAlignment="1">
      <alignment horizontal="center" vertical="center"/>
    </xf>
    <xf numFmtId="10" fontId="17" fillId="5" borderId="1" xfId="4" applyNumberFormat="1" applyFont="1" applyFill="1" applyBorder="1" applyAlignment="1">
      <alignment horizontal="center" vertical="center"/>
    </xf>
    <xf numFmtId="0" fontId="16" fillId="4" borderId="0" xfId="2" applyFont="1" applyFill="1" applyAlignment="1">
      <alignment horizontal="right" vertical="center" wrapText="1"/>
    </xf>
    <xf numFmtId="164" fontId="17" fillId="5" borderId="2" xfId="4" applyNumberFormat="1" applyFont="1" applyFill="1" applyBorder="1" applyAlignment="1">
      <alignment horizontal="right" vertical="center"/>
    </xf>
    <xf numFmtId="3" fontId="18" fillId="5" borderId="3" xfId="2" applyNumberFormat="1" applyFont="1" applyFill="1" applyBorder="1" applyAlignment="1">
      <alignment horizontal="center" vertical="center"/>
    </xf>
    <xf numFmtId="164" fontId="17" fillId="5" borderId="4" xfId="4" applyNumberFormat="1" applyFont="1" applyFill="1" applyBorder="1" applyAlignment="1">
      <alignment horizontal="right" vertical="center"/>
    </xf>
    <xf numFmtId="164" fontId="16" fillId="4" borderId="0" xfId="4" applyNumberFormat="1" applyFont="1" applyFill="1" applyAlignment="1">
      <alignment horizontal="right" vertical="center"/>
    </xf>
    <xf numFmtId="0" fontId="16" fillId="6" borderId="0" xfId="2" applyFont="1" applyFill="1" applyAlignment="1">
      <alignment vertical="center" wrapText="1"/>
    </xf>
    <xf numFmtId="0" fontId="20" fillId="4" borderId="15" xfId="2" applyFont="1" applyFill="1" applyBorder="1" applyAlignment="1">
      <alignment horizontal="center" vertical="center" wrapText="1"/>
    </xf>
    <xf numFmtId="0" fontId="20" fillId="4" borderId="16" xfId="2" applyFont="1" applyFill="1" applyBorder="1" applyAlignment="1">
      <alignment horizontal="center" vertical="center" wrapText="1"/>
    </xf>
    <xf numFmtId="0" fontId="20" fillId="6" borderId="0" xfId="2" applyFont="1" applyFill="1" applyAlignment="1">
      <alignment vertical="center" wrapText="1"/>
    </xf>
    <xf numFmtId="3" fontId="18" fillId="5" borderId="17" xfId="2" applyNumberFormat="1" applyFont="1" applyFill="1" applyBorder="1" applyAlignment="1">
      <alignment vertical="center"/>
    </xf>
    <xf numFmtId="3" fontId="18" fillId="5" borderId="17" xfId="2" applyNumberFormat="1" applyFont="1" applyFill="1" applyBorder="1" applyAlignment="1">
      <alignment horizontal="center" vertical="center"/>
    </xf>
    <xf numFmtId="3" fontId="17" fillId="6" borderId="0" xfId="2" applyNumberFormat="1" applyFont="1" applyFill="1" applyAlignment="1">
      <alignment vertical="center"/>
    </xf>
    <xf numFmtId="3" fontId="18" fillId="5" borderId="18" xfId="2" applyNumberFormat="1" applyFont="1" applyFill="1" applyBorder="1" applyAlignment="1">
      <alignment vertical="center"/>
    </xf>
    <xf numFmtId="3" fontId="18" fillId="5" borderId="19" xfId="2" applyNumberFormat="1" applyFont="1" applyFill="1" applyBorder="1" applyAlignment="1">
      <alignment horizontal="center" vertical="center"/>
    </xf>
    <xf numFmtId="3" fontId="16" fillId="4" borderId="0" xfId="2" applyNumberFormat="1" applyFont="1" applyFill="1" applyAlignment="1">
      <alignment horizontal="right" vertical="center"/>
    </xf>
    <xf numFmtId="164" fontId="17" fillId="5" borderId="2" xfId="1" applyNumberFormat="1" applyFont="1" applyFill="1" applyBorder="1" applyAlignment="1">
      <alignment horizontal="center" vertical="center"/>
    </xf>
    <xf numFmtId="164" fontId="17" fillId="6" borderId="0" xfId="2" applyNumberFormat="1" applyFont="1" applyFill="1" applyAlignment="1">
      <alignment horizontal="center" vertical="center"/>
    </xf>
    <xf numFmtId="3" fontId="17" fillId="6" borderId="0" xfId="2" applyNumberFormat="1" applyFont="1" applyFill="1" applyAlignment="1">
      <alignment horizontal="center" vertical="center"/>
    </xf>
    <xf numFmtId="0" fontId="2" fillId="2" borderId="0" xfId="2" applyFill="1" applyAlignment="1">
      <alignment vertical="center" wrapText="1"/>
    </xf>
    <xf numFmtId="0" fontId="16" fillId="4" borderId="21" xfId="2" applyFont="1" applyFill="1" applyBorder="1" applyAlignment="1">
      <alignment horizontal="center" vertical="center" wrapText="1"/>
    </xf>
    <xf numFmtId="0" fontId="18" fillId="5" borderId="2" xfId="2" applyFont="1" applyFill="1" applyBorder="1" applyAlignment="1">
      <alignment vertical="center"/>
    </xf>
    <xf numFmtId="3" fontId="17" fillId="5" borderId="2" xfId="2" applyNumberFormat="1" applyFont="1" applyFill="1" applyBorder="1" applyAlignment="1">
      <alignment horizontal="right" vertical="center"/>
    </xf>
    <xf numFmtId="3" fontId="18" fillId="5" borderId="2" xfId="2" applyNumberFormat="1" applyFont="1" applyFill="1" applyBorder="1" applyAlignment="1">
      <alignment horizontal="right" vertical="center"/>
    </xf>
    <xf numFmtId="0" fontId="18" fillId="5" borderId="3" xfId="2" applyFont="1" applyFill="1" applyBorder="1" applyAlignment="1">
      <alignment vertical="center"/>
    </xf>
    <xf numFmtId="3" fontId="17" fillId="5" borderId="3" xfId="2" applyNumberFormat="1" applyFont="1" applyFill="1" applyBorder="1" applyAlignment="1">
      <alignment horizontal="right" vertical="center"/>
    </xf>
    <xf numFmtId="3" fontId="18" fillId="5" borderId="3" xfId="2" applyNumberFormat="1" applyFont="1" applyFill="1" applyBorder="1" applyAlignment="1">
      <alignment horizontal="right" vertical="center"/>
    </xf>
    <xf numFmtId="165" fontId="32" fillId="6" borderId="0" xfId="6" applyNumberFormat="1" applyFont="1" applyFill="1" applyAlignment="1">
      <alignment horizontal="right" vertical="center"/>
    </xf>
    <xf numFmtId="0" fontId="18" fillId="5" borderId="24" xfId="2" applyFont="1" applyFill="1" applyBorder="1" applyAlignment="1">
      <alignment vertical="center"/>
    </xf>
    <xf numFmtId="3" fontId="17" fillId="5" borderId="4" xfId="2" applyNumberFormat="1" applyFont="1" applyFill="1" applyBorder="1" applyAlignment="1">
      <alignment horizontal="right" vertical="center"/>
    </xf>
    <xf numFmtId="0" fontId="13" fillId="6" borderId="0" xfId="2" applyFont="1" applyFill="1" applyAlignment="1">
      <alignment horizontal="center" vertical="center" wrapText="1"/>
    </xf>
    <xf numFmtId="0" fontId="13" fillId="6" borderId="0" xfId="2" applyFont="1" applyFill="1" applyAlignment="1">
      <alignment horizontal="center" vertical="center"/>
    </xf>
    <xf numFmtId="0" fontId="16" fillId="4" borderId="0" xfId="2" applyFont="1" applyFill="1" applyAlignment="1">
      <alignment horizontal="right" vertical="center"/>
    </xf>
    <xf numFmtId="0" fontId="17" fillId="5" borderId="2" xfId="2" applyFont="1" applyFill="1" applyBorder="1" applyAlignment="1">
      <alignment vertical="center"/>
    </xf>
    <xf numFmtId="3" fontId="17" fillId="5" borderId="2" xfId="2" applyNumberFormat="1" applyFont="1" applyFill="1" applyBorder="1" applyAlignment="1">
      <alignment vertical="center"/>
    </xf>
    <xf numFmtId="3" fontId="18" fillId="5" borderId="2" xfId="2" applyNumberFormat="1" applyFont="1" applyFill="1" applyBorder="1" applyAlignment="1">
      <alignment vertical="center"/>
    </xf>
    <xf numFmtId="0" fontId="17" fillId="5" borderId="3" xfId="2" applyFont="1" applyFill="1" applyBorder="1" applyAlignment="1">
      <alignment vertical="center"/>
    </xf>
    <xf numFmtId="3" fontId="18" fillId="5" borderId="4" xfId="2" applyNumberFormat="1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2" fillId="3" borderId="0" xfId="2" applyFill="1" applyAlignment="1">
      <alignment vertical="center"/>
    </xf>
    <xf numFmtId="0" fontId="14" fillId="2" borderId="1" xfId="2" applyFont="1" applyFill="1" applyBorder="1" applyAlignment="1">
      <alignment vertical="center"/>
    </xf>
    <xf numFmtId="0" fontId="15" fillId="2" borderId="1" xfId="2" applyFont="1" applyFill="1" applyBorder="1" applyAlignment="1">
      <alignment vertical="center"/>
    </xf>
    <xf numFmtId="0" fontId="15" fillId="2" borderId="0" xfId="2" applyFont="1" applyFill="1" applyAlignment="1">
      <alignment horizontal="left" vertical="center"/>
    </xf>
    <xf numFmtId="0" fontId="5" fillId="2" borderId="0" xfId="2" applyFont="1" applyFill="1" applyAlignment="1">
      <alignment vertical="center"/>
    </xf>
    <xf numFmtId="0" fontId="23" fillId="2" borderId="0" xfId="2" applyFont="1" applyFill="1" applyAlignment="1">
      <alignment vertical="center"/>
    </xf>
    <xf numFmtId="3" fontId="2" fillId="2" borderId="0" xfId="2" applyNumberFormat="1" applyFill="1" applyAlignment="1">
      <alignment vertical="center"/>
    </xf>
    <xf numFmtId="0" fontId="22" fillId="2" borderId="0" xfId="2" applyFont="1" applyFill="1" applyAlignment="1">
      <alignment vertical="center"/>
    </xf>
    <xf numFmtId="0" fontId="21" fillId="2" borderId="1" xfId="2" applyFont="1" applyFill="1" applyBorder="1" applyAlignment="1">
      <alignment vertical="center"/>
    </xf>
    <xf numFmtId="0" fontId="12" fillId="2" borderId="1" xfId="2" applyFont="1" applyFill="1" applyBorder="1" applyAlignment="1">
      <alignment vertical="center"/>
    </xf>
    <xf numFmtId="0" fontId="24" fillId="2" borderId="0" xfId="2" applyFont="1" applyFill="1" applyAlignment="1">
      <alignment horizontal="center" vertical="center"/>
    </xf>
    <xf numFmtId="3" fontId="18" fillId="2" borderId="0" xfId="2" applyNumberFormat="1" applyFont="1" applyFill="1" applyAlignment="1">
      <alignment horizontal="left" vertical="center"/>
    </xf>
    <xf numFmtId="0" fontId="29" fillId="2" borderId="0" xfId="2" applyFont="1" applyFill="1" applyAlignment="1">
      <alignment vertical="center"/>
    </xf>
    <xf numFmtId="0" fontId="2" fillId="6" borderId="0" xfId="5" applyFill="1" applyAlignment="1">
      <alignment vertical="center"/>
    </xf>
    <xf numFmtId="0" fontId="30" fillId="2" borderId="0" xfId="2" applyFont="1" applyFill="1" applyAlignment="1">
      <alignment vertical="center"/>
    </xf>
    <xf numFmtId="3" fontId="30" fillId="2" borderId="0" xfId="2" applyNumberFormat="1" applyFont="1" applyFill="1" applyAlignment="1">
      <alignment vertical="center"/>
    </xf>
    <xf numFmtId="164" fontId="5" fillId="2" borderId="0" xfId="4" applyNumberFormat="1" applyFont="1" applyFill="1" applyAlignment="1">
      <alignment vertical="center"/>
    </xf>
    <xf numFmtId="0" fontId="5" fillId="2" borderId="0" xfId="2" applyFont="1" applyFill="1" applyAlignment="1">
      <alignment vertical="center" wrapText="1"/>
    </xf>
    <xf numFmtId="0" fontId="14" fillId="2" borderId="1" xfId="2" applyFont="1" applyFill="1" applyBorder="1" applyAlignment="1">
      <alignment horizontal="left" vertical="center"/>
    </xf>
    <xf numFmtId="0" fontId="14" fillId="6" borderId="1" xfId="2" applyFont="1" applyFill="1" applyBorder="1" applyAlignment="1">
      <alignment vertical="center"/>
    </xf>
    <xf numFmtId="0" fontId="32" fillId="6" borderId="0" xfId="6" applyFont="1" applyFill="1" applyAlignment="1">
      <alignment vertical="center" wrapText="1"/>
    </xf>
    <xf numFmtId="0" fontId="27" fillId="2" borderId="0" xfId="2" applyFont="1" applyFill="1" applyAlignment="1">
      <alignment horizontal="left" vertical="center"/>
    </xf>
    <xf numFmtId="0" fontId="2" fillId="2" borderId="1" xfId="2" applyFill="1" applyBorder="1" applyAlignment="1">
      <alignment vertical="center"/>
    </xf>
    <xf numFmtId="9" fontId="17" fillId="5" borderId="1" xfId="1" applyFont="1" applyFill="1" applyBorder="1" applyAlignment="1">
      <alignment horizontal="center" vertical="center"/>
    </xf>
    <xf numFmtId="164" fontId="22" fillId="2" borderId="0" xfId="4" applyNumberFormat="1" applyFont="1" applyFill="1" applyAlignment="1">
      <alignment horizontal="center" vertical="center"/>
    </xf>
    <xf numFmtId="164" fontId="4" fillId="5" borderId="1" xfId="4" applyNumberFormat="1" applyFont="1" applyFill="1" applyBorder="1" applyAlignment="1">
      <alignment horizontal="center" vertical="center"/>
    </xf>
    <xf numFmtId="168" fontId="17" fillId="5" borderId="1" xfId="4" applyNumberFormat="1" applyFont="1" applyFill="1" applyBorder="1" applyAlignment="1">
      <alignment horizontal="center" vertical="center"/>
    </xf>
    <xf numFmtId="3" fontId="17" fillId="5" borderId="17" xfId="2" applyNumberFormat="1" applyFont="1" applyFill="1" applyBorder="1" applyAlignment="1">
      <alignment horizontal="center" vertical="center"/>
    </xf>
    <xf numFmtId="3" fontId="17" fillId="5" borderId="18" xfId="2" applyNumberFormat="1" applyFont="1" applyFill="1" applyBorder="1" applyAlignment="1">
      <alignment horizontal="center" vertical="center"/>
    </xf>
    <xf numFmtId="3" fontId="17" fillId="5" borderId="0" xfId="2" applyNumberFormat="1" applyFont="1" applyFill="1" applyAlignment="1">
      <alignment vertical="center"/>
    </xf>
    <xf numFmtId="0" fontId="17" fillId="5" borderId="0" xfId="2" applyFont="1" applyFill="1" applyAlignment="1">
      <alignment vertical="center"/>
    </xf>
    <xf numFmtId="0" fontId="14" fillId="2" borderId="0" xfId="2" applyFont="1" applyFill="1" applyAlignment="1">
      <alignment vertical="center" wrapText="1"/>
    </xf>
    <xf numFmtId="0" fontId="14" fillId="2" borderId="0" xfId="2" applyFont="1" applyFill="1" applyAlignment="1">
      <alignment vertical="center"/>
    </xf>
    <xf numFmtId="9" fontId="17" fillId="5" borderId="1" xfId="4" applyFont="1" applyFill="1" applyBorder="1" applyAlignment="1">
      <alignment horizontal="center" vertical="center"/>
    </xf>
    <xf numFmtId="0" fontId="15" fillId="2" borderId="0" xfId="2" applyFont="1" applyFill="1" applyAlignment="1">
      <alignment vertical="center"/>
    </xf>
    <xf numFmtId="0" fontId="16" fillId="4" borderId="0" xfId="2" applyFont="1" applyFill="1" applyAlignment="1">
      <alignment horizontal="center" vertical="center" wrapText="1"/>
    </xf>
    <xf numFmtId="0" fontId="16" fillId="4" borderId="0" xfId="2" applyFont="1" applyFill="1" applyAlignment="1">
      <alignment horizontal="left" vertical="center"/>
    </xf>
    <xf numFmtId="0" fontId="16" fillId="4" borderId="0" xfId="2" applyFont="1" applyFill="1" applyAlignment="1">
      <alignment horizontal="center" vertical="center"/>
    </xf>
    <xf numFmtId="0" fontId="13" fillId="4" borderId="0" xfId="2" applyFont="1" applyFill="1" applyAlignment="1">
      <alignment horizontal="center" vertical="center" wrapText="1"/>
    </xf>
    <xf numFmtId="0" fontId="17" fillId="5" borderId="2" xfId="2" applyFont="1" applyFill="1" applyBorder="1" applyAlignment="1">
      <alignment horizontal="left" vertical="center" wrapText="1"/>
    </xf>
    <xf numFmtId="0" fontId="32" fillId="6" borderId="0" xfId="6" applyFont="1" applyFill="1" applyAlignment="1">
      <alignment horizontal="center" vertical="center" wrapText="1"/>
    </xf>
    <xf numFmtId="0" fontId="32" fillId="6" borderId="0" xfId="6" applyFont="1" applyFill="1" applyAlignment="1">
      <alignment horizontal="left" vertical="center" wrapText="1"/>
    </xf>
    <xf numFmtId="9" fontId="17" fillId="5" borderId="0" xfId="1" applyFont="1" applyFill="1" applyAlignment="1">
      <alignment horizontal="right" vertical="center"/>
    </xf>
    <xf numFmtId="9" fontId="17" fillId="5" borderId="2" xfId="1" applyFont="1" applyFill="1" applyBorder="1" applyAlignment="1">
      <alignment horizontal="center" vertical="center"/>
    </xf>
    <xf numFmtId="9" fontId="17" fillId="5" borderId="11" xfId="4" applyFont="1" applyFill="1" applyBorder="1" applyAlignment="1">
      <alignment horizontal="center" vertical="center"/>
    </xf>
    <xf numFmtId="9" fontId="16" fillId="4" borderId="0" xfId="1" applyFont="1" applyFill="1" applyAlignment="1">
      <alignment horizontal="center" vertical="center"/>
    </xf>
    <xf numFmtId="9" fontId="17" fillId="5" borderId="4" xfId="1" applyFont="1" applyFill="1" applyBorder="1" applyAlignment="1">
      <alignment horizontal="center" vertical="center"/>
    </xf>
    <xf numFmtId="0" fontId="16" fillId="4" borderId="25" xfId="2" applyFont="1" applyFill="1" applyBorder="1" applyAlignment="1">
      <alignment horizontal="center" vertical="center" wrapText="1"/>
    </xf>
    <xf numFmtId="0" fontId="16" fillId="4" borderId="0" xfId="2" applyFont="1" applyFill="1" applyAlignment="1">
      <alignment horizontal="center" vertical="center" wrapText="1"/>
    </xf>
    <xf numFmtId="0" fontId="16" fillId="4" borderId="20" xfId="2" applyFont="1" applyFill="1" applyBorder="1" applyAlignment="1">
      <alignment horizontal="center" vertical="center" wrapText="1"/>
    </xf>
    <xf numFmtId="0" fontId="27" fillId="2" borderId="0" xfId="2" applyFont="1" applyFill="1" applyAlignment="1">
      <alignment horizontal="left" vertical="center" wrapText="1"/>
    </xf>
    <xf numFmtId="0" fontId="16" fillId="4" borderId="5" xfId="2" applyFont="1" applyFill="1" applyBorder="1" applyAlignment="1">
      <alignment horizontal="center" vertical="center" wrapText="1"/>
    </xf>
    <xf numFmtId="0" fontId="16" fillId="4" borderId="23" xfId="2" applyFont="1" applyFill="1" applyBorder="1" applyAlignment="1">
      <alignment horizontal="center" vertical="center" wrapText="1"/>
    </xf>
    <xf numFmtId="0" fontId="32" fillId="6" borderId="0" xfId="6" applyFont="1" applyFill="1" applyAlignment="1">
      <alignment horizontal="left" vertical="center" wrapText="1"/>
    </xf>
    <xf numFmtId="0" fontId="16" fillId="4" borderId="14" xfId="2" applyFont="1" applyFill="1" applyBorder="1" applyAlignment="1">
      <alignment horizontal="center" vertical="center" wrapText="1"/>
    </xf>
    <xf numFmtId="0" fontId="16" fillId="4" borderId="0" xfId="2" applyFont="1" applyFill="1" applyAlignment="1">
      <alignment horizontal="center" vertical="center"/>
    </xf>
    <xf numFmtId="0" fontId="17" fillId="5" borderId="0" xfId="2" applyFont="1" applyFill="1" applyAlignment="1">
      <alignment horizontal="center" vertical="center"/>
    </xf>
    <xf numFmtId="0" fontId="16" fillId="4" borderId="22" xfId="2" applyFont="1" applyFill="1" applyBorder="1" applyAlignment="1">
      <alignment horizontal="center" vertical="center" wrapText="1"/>
    </xf>
    <xf numFmtId="0" fontId="18" fillId="5" borderId="3" xfId="2" applyFont="1" applyFill="1" applyBorder="1" applyAlignment="1">
      <alignment horizontal="left" vertical="center" wrapText="1"/>
    </xf>
    <xf numFmtId="0" fontId="17" fillId="5" borderId="1" xfId="2" applyFont="1" applyFill="1" applyBorder="1" applyAlignment="1">
      <alignment horizontal="center" vertical="center"/>
    </xf>
    <xf numFmtId="0" fontId="17" fillId="5" borderId="2" xfId="2" applyFont="1" applyFill="1" applyBorder="1" applyAlignment="1">
      <alignment horizontal="left" vertical="center" wrapText="1"/>
    </xf>
    <xf numFmtId="0" fontId="17" fillId="5" borderId="0" xfId="2" applyFont="1" applyFill="1" applyAlignment="1">
      <alignment horizontal="left" vertical="center"/>
    </xf>
    <xf numFmtId="0" fontId="32" fillId="6" borderId="0" xfId="6" applyFont="1" applyFill="1" applyAlignment="1">
      <alignment horizontal="center" vertical="center" wrapText="1"/>
    </xf>
    <xf numFmtId="0" fontId="16" fillId="4" borderId="0" xfId="2" applyFont="1" applyFill="1" applyAlignment="1">
      <alignment horizontal="left" vertical="center"/>
    </xf>
    <xf numFmtId="0" fontId="13" fillId="4" borderId="0" xfId="2" applyFont="1" applyFill="1" applyAlignment="1">
      <alignment horizontal="center" vertical="center" wrapText="1"/>
    </xf>
    <xf numFmtId="0" fontId="2" fillId="2" borderId="0" xfId="2" applyFill="1" applyAlignment="1">
      <alignment horizontal="justify" vertical="center" wrapText="1"/>
    </xf>
    <xf numFmtId="0" fontId="14" fillId="2" borderId="1" xfId="2" applyFont="1" applyFill="1" applyBorder="1" applyAlignment="1">
      <alignment horizontal="left" vertical="center" wrapText="1"/>
    </xf>
    <xf numFmtId="0" fontId="13" fillId="4" borderId="0" xfId="2" applyFont="1" applyFill="1" applyAlignment="1">
      <alignment horizontal="left" vertical="center" wrapText="1"/>
    </xf>
    <xf numFmtId="0" fontId="3" fillId="2" borderId="0" xfId="2" applyFont="1" applyFill="1" applyAlignment="1">
      <alignment horizontal="center" vertical="center" wrapText="1"/>
    </xf>
    <xf numFmtId="0" fontId="6" fillId="3" borderId="0" xfId="2" applyFont="1" applyFill="1" applyAlignment="1">
      <alignment horizontal="center" vertical="center"/>
    </xf>
    <xf numFmtId="0" fontId="8" fillId="3" borderId="0" xfId="2" applyFont="1" applyFill="1" applyAlignment="1">
      <alignment horizontal="center" vertical="center"/>
    </xf>
    <xf numFmtId="0" fontId="10" fillId="3" borderId="0" xfId="2" applyFont="1" applyFill="1" applyAlignment="1">
      <alignment horizontal="center" vertical="center"/>
    </xf>
  </cellXfs>
  <cellStyles count="16">
    <cellStyle name="Millares 2" xfId="15"/>
    <cellStyle name="Normal" xfId="0" builtinId="0"/>
    <cellStyle name="Normal 2 2" xfId="11"/>
    <cellStyle name="Normal 2 2 3" xfId="7"/>
    <cellStyle name="Normal 2 3" xfId="2"/>
    <cellStyle name="Normal 2 3 2" xfId="13"/>
    <cellStyle name="Normal 3 2" xfId="5"/>
    <cellStyle name="Normal_Casos CEM" xfId="6"/>
    <cellStyle name="Normal_Directorio CEMs - agos - 2009 - UGTAI" xfId="3"/>
    <cellStyle name="Porcentaje" xfId="1" builtinId="5"/>
    <cellStyle name="Porcentaje 10" xfId="9"/>
    <cellStyle name="Porcentaje 2" xfId="4"/>
    <cellStyle name="Porcentaje 3 2" xfId="10"/>
    <cellStyle name="Porcentual 2" xfId="8"/>
    <cellStyle name="Porcentual 2 2" xfId="12"/>
    <cellStyle name="Porcentual 2 2 2" xfId="14"/>
  </cellStyles>
  <dxfs count="0"/>
  <tableStyles count="0" defaultTableStyle="TableStyleMedium2" defaultPivotStyle="PivotStyleLight16"/>
  <colors>
    <mruColors>
      <color rgb="FF0033CC"/>
      <color rgb="FF305496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112538644233525"/>
          <c:y val="1.066010046315328E-2"/>
          <c:w val="0.67370306116934853"/>
          <c:h val="0.98933975593878432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horzBrick">
              <a:fgClr>
                <a:schemeClr val="bg1">
                  <a:lumMod val="85000"/>
                </a:schemeClr>
              </a:fgClr>
              <a:bgClr>
                <a:srgbClr val="969696"/>
              </a:bgClr>
            </a:pattFill>
            <a:ln w="12700">
              <a:solidFill>
                <a:srgbClr val="969696"/>
              </a:solidFill>
              <a:prstDash val="solid"/>
            </a:ln>
          </c:spPr>
          <c:invertIfNegative val="0"/>
          <c:dLbls>
            <c:dLbl>
              <c:idx val="2"/>
              <c:layout>
                <c:manualLayout>
                  <c:x val="1.236713078166004E-3"/>
                  <c:y val="-6.7628555377496484E-1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B26-42E6-84AB-F51CFB5EFF6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'Casos CEM'!$M$52:$M$55</c:f>
              <c:strCache>
                <c:ptCount val="4"/>
                <c:pt idx="0">
                  <c:v>Niños y niñas</c:v>
                </c:pt>
                <c:pt idx="1">
                  <c:v>Adolescentes</c:v>
                </c:pt>
                <c:pt idx="2">
                  <c:v>Adultos/as</c:v>
                </c:pt>
                <c:pt idx="3">
                  <c:v>Adultos mayores</c:v>
                </c:pt>
              </c:strCache>
            </c:strRef>
          </c:cat>
          <c:val>
            <c:numRef>
              <c:f>'Casos CEM'!$N$52:$N$55</c:f>
              <c:numCache>
                <c:formatCode>#,##0</c:formatCode>
                <c:ptCount val="4"/>
                <c:pt idx="0">
                  <c:v>23077</c:v>
                </c:pt>
                <c:pt idx="1">
                  <c:v>17127</c:v>
                </c:pt>
                <c:pt idx="2">
                  <c:v>84691</c:v>
                </c:pt>
                <c:pt idx="3">
                  <c:v>8228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26-42E6-84AB-F51CFB5EFF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7505648"/>
        <c:axId val="265450624"/>
      </c:barChart>
      <c:catAx>
        <c:axId val="18750564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/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65450624"/>
        <c:crosses val="autoZero"/>
        <c:auto val="0"/>
        <c:lblAlgn val="ctr"/>
        <c:lblOffset val="100"/>
        <c:noMultiLvlLbl val="0"/>
      </c:catAx>
      <c:valAx>
        <c:axId val="265450624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187505648"/>
        <c:crosses val="autoZero"/>
        <c:crossBetween val="between"/>
      </c:valAx>
      <c:spPr>
        <a:solidFill>
          <a:srgbClr val="FFFFFF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233" r="0.75000000000000233" t="1" header="0" footer="0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40991508500884"/>
          <c:y val="0"/>
          <c:w val="0.79590088099897838"/>
          <c:h val="1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'Casos CEM'!$L$96</c:f>
              <c:strCache>
                <c:ptCount val="1"/>
                <c:pt idx="0">
                  <c:v>Psicológica</c:v>
                </c:pt>
              </c:strCache>
            </c:strRef>
          </c:tx>
          <c:spPr>
            <a:pattFill prst="wd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chemeClr val="tx1"/>
              </a:solidFill>
            </a:ln>
          </c:spPr>
          <c:invertIfNegative val="0"/>
          <c:cat>
            <c:strRef>
              <c:f>'Casos CEM'!$M$94:$P$94</c:f>
              <c:strCache>
                <c:ptCount val="4"/>
                <c:pt idx="0">
                  <c:v>Niños y niñas</c:v>
                </c:pt>
                <c:pt idx="1">
                  <c:v>Adolescentes</c:v>
                </c:pt>
                <c:pt idx="2">
                  <c:v>Personas adultas</c:v>
                </c:pt>
                <c:pt idx="3">
                  <c:v>Personas adultas mayores</c:v>
                </c:pt>
              </c:strCache>
            </c:strRef>
          </c:cat>
          <c:val>
            <c:numRef>
              <c:f>'Casos CEM'!$M$96:$P$96</c:f>
              <c:numCache>
                <c:formatCode>#,##0</c:formatCode>
                <c:ptCount val="4"/>
                <c:pt idx="0">
                  <c:v>12212</c:v>
                </c:pt>
                <c:pt idx="1">
                  <c:v>6405</c:v>
                </c:pt>
                <c:pt idx="2">
                  <c:v>42702</c:v>
                </c:pt>
                <c:pt idx="3">
                  <c:v>5584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05-4DBD-B58E-C4931ACD0700}"/>
            </c:ext>
          </c:extLst>
        </c:ser>
        <c:ser>
          <c:idx val="1"/>
          <c:order val="1"/>
          <c:tx>
            <c:strRef>
              <c:f>'Casos CEM'!$L$97</c:f>
              <c:strCache>
                <c:ptCount val="1"/>
                <c:pt idx="0">
                  <c:v>Física</c:v>
                </c:pt>
              </c:strCache>
            </c:strRef>
          </c:tx>
          <c:spPr>
            <a:pattFill prst="pct80">
              <a:fgClr>
                <a:srgbClr val="305496"/>
              </a:fgClr>
              <a:bgClr>
                <a:srgbClr val="FFFFFF"/>
              </a:bgClr>
            </a:pattFill>
            <a:ln w="12700">
              <a:solidFill>
                <a:sysClr val="windowText" lastClr="000000"/>
              </a:solidFill>
            </a:ln>
          </c:spPr>
          <c:invertIfNegative val="0"/>
          <c:cat>
            <c:strRef>
              <c:f>'Casos CEM'!$M$94:$P$94</c:f>
              <c:strCache>
                <c:ptCount val="4"/>
                <c:pt idx="0">
                  <c:v>Niños y niñas</c:v>
                </c:pt>
                <c:pt idx="1">
                  <c:v>Adolescentes</c:v>
                </c:pt>
                <c:pt idx="2">
                  <c:v>Personas adultas</c:v>
                </c:pt>
                <c:pt idx="3">
                  <c:v>Personas adultas mayores</c:v>
                </c:pt>
              </c:strCache>
            </c:strRef>
          </c:cat>
          <c:val>
            <c:numRef>
              <c:f>'Casos CEM'!$M$97:$P$97</c:f>
              <c:numCache>
                <c:formatCode>#,##0</c:formatCode>
                <c:ptCount val="4"/>
                <c:pt idx="0">
                  <c:v>7502</c:v>
                </c:pt>
                <c:pt idx="1">
                  <c:v>5231</c:v>
                </c:pt>
                <c:pt idx="2">
                  <c:v>37705</c:v>
                </c:pt>
                <c:pt idx="3">
                  <c:v>2395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05-4DBD-B58E-C4931ACD0700}"/>
            </c:ext>
          </c:extLst>
        </c:ser>
        <c:ser>
          <c:idx val="2"/>
          <c:order val="2"/>
          <c:tx>
            <c:strRef>
              <c:f>'Casos CEM'!$L$98</c:f>
              <c:strCache>
                <c:ptCount val="1"/>
                <c:pt idx="0">
                  <c:v>Sexual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12700">
              <a:solidFill>
                <a:schemeClr val="tx1"/>
              </a:solidFill>
            </a:ln>
            <a:effectLst/>
          </c:spPr>
          <c:invertIfNegative val="0"/>
          <c:cat>
            <c:strRef>
              <c:f>'Casos CEM'!$M$94:$P$94</c:f>
              <c:strCache>
                <c:ptCount val="4"/>
                <c:pt idx="0">
                  <c:v>Niños y niñas</c:v>
                </c:pt>
                <c:pt idx="1">
                  <c:v>Adolescentes</c:v>
                </c:pt>
                <c:pt idx="2">
                  <c:v>Personas adultas</c:v>
                </c:pt>
                <c:pt idx="3">
                  <c:v>Personas adultas mayores</c:v>
                </c:pt>
              </c:strCache>
            </c:strRef>
          </c:cat>
          <c:val>
            <c:numRef>
              <c:f>'Casos CEM'!$M$98:$P$98</c:f>
              <c:numCache>
                <c:formatCode>#,##0</c:formatCode>
                <c:ptCount val="4"/>
                <c:pt idx="0">
                  <c:v>3180</c:v>
                </c:pt>
                <c:pt idx="1">
                  <c:v>5428</c:v>
                </c:pt>
                <c:pt idx="2">
                  <c:v>3908</c:v>
                </c:pt>
                <c:pt idx="3">
                  <c:v>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B05-4DBD-B58E-C4931ACD0700}"/>
            </c:ext>
          </c:extLst>
        </c:ser>
        <c:ser>
          <c:idx val="3"/>
          <c:order val="3"/>
          <c:tx>
            <c:strRef>
              <c:f>'Casos CEM'!$L$99</c:f>
              <c:strCache>
                <c:ptCount val="1"/>
                <c:pt idx="0">
                  <c:v>Económica o patrimonial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'Casos CEM'!$M$94:$P$94</c:f>
              <c:strCache>
                <c:ptCount val="4"/>
                <c:pt idx="0">
                  <c:v>Niños y niñas</c:v>
                </c:pt>
                <c:pt idx="1">
                  <c:v>Adolescentes</c:v>
                </c:pt>
                <c:pt idx="2">
                  <c:v>Personas adultas</c:v>
                </c:pt>
                <c:pt idx="3">
                  <c:v>Personas adultas mayores</c:v>
                </c:pt>
              </c:strCache>
            </c:strRef>
          </c:cat>
          <c:val>
            <c:numRef>
              <c:f>'Casos CEM'!$M$99:$P$99</c:f>
              <c:numCache>
                <c:formatCode>#,##0</c:formatCode>
                <c:ptCount val="4"/>
                <c:pt idx="0">
                  <c:v>183</c:v>
                </c:pt>
                <c:pt idx="1">
                  <c:v>63</c:v>
                </c:pt>
                <c:pt idx="2">
                  <c:v>376</c:v>
                </c:pt>
                <c:pt idx="3">
                  <c:v>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B05-4DBD-B58E-C4931ACD07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68245096"/>
        <c:axId val="268245480"/>
      </c:barChart>
      <c:catAx>
        <c:axId val="2682450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268245480"/>
        <c:crosses val="autoZero"/>
        <c:auto val="1"/>
        <c:lblAlgn val="ctr"/>
        <c:lblOffset val="100"/>
        <c:noMultiLvlLbl val="0"/>
      </c:catAx>
      <c:valAx>
        <c:axId val="268245480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2682450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8115998695387538"/>
          <c:y val="0.55096745762687005"/>
          <c:w val="0.39396842816806227"/>
          <c:h val="0.3992490247525772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18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Casos atendidos según sexo de la persona usuaria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18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(Porcentaje)</a:t>
            </a:r>
          </a:p>
        </c:rich>
      </c:tx>
      <c:layout>
        <c:manualLayout>
          <c:xMode val="edge"/>
          <c:yMode val="edge"/>
          <c:x val="0.1481927708646669"/>
          <c:y val="7.2255900755265035E-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0062413552265788"/>
          <c:y val="0.25408462775448282"/>
          <c:w val="0.40583739989561601"/>
          <c:h val="0.6713281454756429"/>
        </c:manualLayout>
      </c:layout>
      <c:pieChart>
        <c:varyColors val="1"/>
        <c:ser>
          <c:idx val="0"/>
          <c:order val="0"/>
          <c:spPr>
            <a:ln w="6350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305496"/>
              </a:solidFill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02C-4FAF-804E-FFF4D831003F}"/>
              </c:ext>
            </c:extLst>
          </c:dPt>
          <c:dPt>
            <c:idx val="1"/>
            <c:bubble3D val="0"/>
            <c:explosion val="9"/>
            <c:spPr>
              <a:solidFill>
                <a:srgbClr val="DDEBF7"/>
              </a:solidFill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02C-4FAF-804E-FFF4D831003F}"/>
              </c:ext>
            </c:extLst>
          </c:dPt>
          <c:dLbls>
            <c:dLbl>
              <c:idx val="0"/>
              <c:layout>
                <c:manualLayout>
                  <c:x val="0.15432394638376479"/>
                  <c:y val="-8.853076107212649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3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2700779380056573"/>
                      <c:h val="0.139758789792563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E02C-4FAF-804E-FFF4D831003F}"/>
                </c:ext>
              </c:extLst>
            </c:dLbl>
            <c:dLbl>
              <c:idx val="1"/>
              <c:layout>
                <c:manualLayout>
                  <c:x val="-9.5332640229827334E-2"/>
                  <c:y val="6.86620820628766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3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93260994934486"/>
                      <c:h val="0.1578192749060116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E02C-4FAF-804E-FFF4D831003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3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'Casos CEM'!$C$15:$D$15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'Casos CEM'!$C$28:$D$28</c:f>
              <c:numCache>
                <c:formatCode>#,##0</c:formatCode>
                <c:ptCount val="2"/>
                <c:pt idx="0">
                  <c:v>113581</c:v>
                </c:pt>
                <c:pt idx="1">
                  <c:v>19542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02C-4FAF-804E-FFF4D83100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651512692973934E-2"/>
          <c:y val="9.0332156756267514E-3"/>
          <c:w val="0.65107351867023522"/>
          <c:h val="0.91583238302108783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horzBrick">
              <a:fgClr>
                <a:schemeClr val="bg1">
                  <a:lumMod val="50000"/>
                </a:schemeClr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1.4284390906057191E-16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D68-4E4A-AAEF-DA932F07D52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'Casos CEM'!$I$34:$I$35</c:f>
              <c:strCache>
                <c:ptCount val="2"/>
                <c:pt idx="0">
                  <c:v>No</c:v>
                </c:pt>
                <c:pt idx="1">
                  <c:v>Si</c:v>
                </c:pt>
              </c:strCache>
            </c:strRef>
          </c:cat>
          <c:val>
            <c:numRef>
              <c:f>'Casos CEM'!$K$34:$K$35</c:f>
              <c:numCache>
                <c:formatCode>#,##0</c:formatCode>
                <c:ptCount val="2"/>
                <c:pt idx="0">
                  <c:v>40967</c:v>
                </c:pt>
                <c:pt idx="1">
                  <c:v>92156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68-4E4A-AAEF-DA932F07D5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4356616"/>
        <c:axId val="184357008"/>
      </c:barChart>
      <c:catAx>
        <c:axId val="18435661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MX"/>
          </a:p>
        </c:txPr>
        <c:crossAx val="184357008"/>
        <c:crosses val="autoZero"/>
        <c:auto val="1"/>
        <c:lblAlgn val="ctr"/>
        <c:lblOffset val="100"/>
        <c:noMultiLvlLbl val="0"/>
      </c:catAx>
      <c:valAx>
        <c:axId val="184357008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ysClr val="windowText" lastClr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843566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microsoft.com/office/2007/relationships/hdphoto" Target="../media/hdphoto2.wdp"/><Relationship Id="rId3" Type="http://schemas.openxmlformats.org/officeDocument/2006/relationships/chart" Target="../charts/chart3.xml"/><Relationship Id="rId7" Type="http://schemas.openxmlformats.org/officeDocument/2006/relationships/image" Target="../media/image3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2.jpg"/><Relationship Id="rId5" Type="http://schemas.microsoft.com/office/2007/relationships/hdphoto" Target="../media/hdphoto1.wdp"/><Relationship Id="rId4" Type="http://schemas.openxmlformats.org/officeDocument/2006/relationships/image" Target="../media/image1.png"/><Relationship Id="rId9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31223</xdr:colOff>
      <xdr:row>50</xdr:row>
      <xdr:rowOff>22994</xdr:rowOff>
    </xdr:from>
    <xdr:to>
      <xdr:col>16</xdr:col>
      <xdr:colOff>674687</xdr:colOff>
      <xdr:row>66</xdr:row>
      <xdr:rowOff>158750</xdr:rowOff>
    </xdr:to>
    <xdr:graphicFrame macro="">
      <xdr:nvGraphicFramePr>
        <xdr:cNvPr id="2" name="Chart 5">
          <a:extLst>
            <a:ext uri="{FF2B5EF4-FFF2-40B4-BE49-F238E27FC236}">
              <a16:creationId xmlns:a16="http://schemas.microsoft.com/office/drawing/2014/main" id="{9690C023-17C4-4714-A241-8CF6BA5602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7939</xdr:colOff>
      <xdr:row>92</xdr:row>
      <xdr:rowOff>27421</xdr:rowOff>
    </xdr:from>
    <xdr:to>
      <xdr:col>16</xdr:col>
      <xdr:colOff>690563</xdr:colOff>
      <xdr:row>100</xdr:row>
      <xdr:rowOff>825501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BF40C5AF-CE41-48E2-A6B3-7AECFB9D37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155864</xdr:colOff>
      <xdr:row>14</xdr:row>
      <xdr:rowOff>17319</xdr:rowOff>
    </xdr:from>
    <xdr:to>
      <xdr:col>16</xdr:col>
      <xdr:colOff>357188</xdr:colOff>
      <xdr:row>29</xdr:row>
      <xdr:rowOff>1270001</xdr:rowOff>
    </xdr:to>
    <xdr:graphicFrame macro="">
      <xdr:nvGraphicFramePr>
        <xdr:cNvPr id="4" name="Gráfico 1">
          <a:extLst>
            <a:ext uri="{FF2B5EF4-FFF2-40B4-BE49-F238E27FC236}">
              <a16:creationId xmlns:a16="http://schemas.microsoft.com/office/drawing/2014/main" id="{E2AE9A10-F88C-49F6-A832-A1636C3B1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25536</xdr:colOff>
      <xdr:row>47</xdr:row>
      <xdr:rowOff>214313</xdr:rowOff>
    </xdr:from>
    <xdr:to>
      <xdr:col>16</xdr:col>
      <xdr:colOff>498694</xdr:colOff>
      <xdr:row>47</xdr:row>
      <xdr:rowOff>647699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D0FD2AF6-6032-4C34-B059-EAB4D6B6272F}"/>
            </a:ext>
          </a:extLst>
        </xdr:cNvPr>
        <xdr:cNvSpPr txBox="1"/>
      </xdr:nvSpPr>
      <xdr:spPr>
        <a:xfrm>
          <a:off x="25536" y="9139238"/>
          <a:ext cx="12665158" cy="4761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i="0">
              <a:solidFill>
                <a:schemeClr val="tx1"/>
              </a:solidFill>
            </a:rPr>
            <a:t>Casos </a:t>
          </a:r>
          <a:r>
            <a:rPr lang="es-MX" b="1" i="0">
              <a:solidFill>
                <a:schemeClr val="tx1"/>
              </a:solidFill>
            </a:rPr>
            <a:t>"Nuevos" </a:t>
          </a:r>
          <a:r>
            <a:rPr lang="es-MX" i="0">
              <a:solidFill>
                <a:schemeClr val="tx1"/>
              </a:solidFill>
            </a:rPr>
            <a:t>de personas que acuden por primera vez a un CEM, casos </a:t>
          </a:r>
          <a:r>
            <a:rPr lang="es-MX" b="1" i="0">
              <a:solidFill>
                <a:schemeClr val="tx1"/>
              </a:solidFill>
            </a:rPr>
            <a:t>"Reingresos" </a:t>
          </a:r>
          <a:r>
            <a:rPr lang="es-MX" i="0">
              <a:solidFill>
                <a:schemeClr val="tx1"/>
              </a:solidFill>
            </a:rPr>
            <a:t>de personas agredidas por otra persona por primera vez, casos </a:t>
          </a:r>
          <a:r>
            <a:rPr lang="es-MX" b="1" i="0">
              <a:solidFill>
                <a:schemeClr val="tx1"/>
              </a:solidFill>
            </a:rPr>
            <a:t>"Reincidentes" </a:t>
          </a:r>
          <a:r>
            <a:rPr lang="es-MX" i="0">
              <a:solidFill>
                <a:schemeClr val="tx1"/>
              </a:solidFill>
            </a:rPr>
            <a:t>de personas que reinciden en violencia con la misma persona agresora, casos </a:t>
          </a:r>
          <a:r>
            <a:rPr lang="es-MX" b="1" i="0">
              <a:solidFill>
                <a:schemeClr val="tx1"/>
              </a:solidFill>
            </a:rPr>
            <a:t>"Derivados" </a:t>
          </a:r>
          <a:r>
            <a:rPr lang="es-MX" i="0">
              <a:solidFill>
                <a:schemeClr val="tx1"/>
              </a:solidFill>
            </a:rPr>
            <a:t>que son tratados por más de un CEM, y casos </a:t>
          </a:r>
          <a:r>
            <a:rPr lang="es-MX" b="1" i="0">
              <a:solidFill>
                <a:schemeClr val="tx1"/>
              </a:solidFill>
            </a:rPr>
            <a:t>"Continuadores" </a:t>
          </a:r>
          <a:r>
            <a:rPr lang="es-MX" i="0">
              <a:solidFill>
                <a:schemeClr val="tx1"/>
              </a:solidFill>
            </a:rPr>
            <a:t>los que descontinuaron la atención más de un año.</a:t>
          </a:r>
          <a:endParaRPr lang="es-MX" sz="1100" i="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74083</xdr:colOff>
      <xdr:row>89</xdr:row>
      <xdr:rowOff>9931</xdr:rowOff>
    </xdr:from>
    <xdr:to>
      <xdr:col>16</xdr:col>
      <xdr:colOff>666750</xdr:colOff>
      <xdr:row>89</xdr:row>
      <xdr:rowOff>623455</xdr:rowOff>
    </xdr:to>
    <xdr:sp macro="" textlink="">
      <xdr:nvSpPr>
        <xdr:cNvPr id="6" name="Rectángulo 5">
          <a:extLst>
            <a:ext uri="{FF2B5EF4-FFF2-40B4-BE49-F238E27FC236}">
              <a16:creationId xmlns:a16="http://schemas.microsoft.com/office/drawing/2014/main" id="{A3EC4BAF-8B26-4662-A3D3-CE041E7F147B}"/>
            </a:ext>
          </a:extLst>
        </xdr:cNvPr>
        <xdr:cNvSpPr/>
      </xdr:nvSpPr>
      <xdr:spPr>
        <a:xfrm>
          <a:off x="74083" y="16964431"/>
          <a:ext cx="12784667" cy="184899"/>
        </a:xfrm>
        <a:prstGeom prst="rect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55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Los casos de VIOLACIÓN SEXUAL tienen mayor incidencia en los siguientes</a:t>
          </a:r>
          <a:r>
            <a:rPr lang="es-PE" sz="155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departamentos</a:t>
          </a:r>
          <a:r>
            <a:rPr lang="es-PE" sz="155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: Lima 1 567 casos, </a:t>
          </a:r>
          <a:r>
            <a:rPr lang="es-PE" sz="155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Arequipa 427 casos, Junín 350 casos, La Libertad 336 casos, Cusco 289 casos</a:t>
          </a:r>
          <a:r>
            <a:rPr lang="es-PE" sz="1550" baseline="0">
              <a:solidFill>
                <a:schemeClr val="bg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, Huánuco </a:t>
          </a:r>
          <a:r>
            <a:rPr lang="es-PE" sz="155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240 casos, San Martín 228 casos, Ancash 221 casos, Loreto 209 casos, Ica 189 casos y Puno 183 casos.</a:t>
          </a:r>
          <a:endParaRPr lang="es-PE" sz="1550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oneCellAnchor>
    <xdr:from>
      <xdr:col>10</xdr:col>
      <xdr:colOff>479064</xdr:colOff>
      <xdr:row>18</xdr:row>
      <xdr:rowOff>13469</xdr:rowOff>
    </xdr:from>
    <xdr:ext cx="1073150" cy="1185629"/>
    <xdr:pic>
      <xdr:nvPicPr>
        <xdr:cNvPr id="7" name="Imagen 6">
          <a:extLst>
            <a:ext uri="{FF2B5EF4-FFF2-40B4-BE49-F238E27FC236}">
              <a16:creationId xmlns:a16="http://schemas.microsoft.com/office/drawing/2014/main" id="{65626358-9B64-47B5-B27F-846F2551B06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colorTemperature colorTemp="11200"/>
                  </a14:imgEffect>
                  <a14:imgEffect>
                    <a14:saturation sat="4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7500" t="11798" r="4792" b="15730"/>
        <a:stretch/>
      </xdr:blipFill>
      <xdr:spPr>
        <a:xfrm>
          <a:off x="8099064" y="3442469"/>
          <a:ext cx="1073150" cy="118562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403407</xdr:colOff>
      <xdr:row>19</xdr:row>
      <xdr:rowOff>110062</xdr:rowOff>
    </xdr:from>
    <xdr:ext cx="835891" cy="1132069"/>
    <xdr:pic>
      <xdr:nvPicPr>
        <xdr:cNvPr id="8" name="Imagen 7">
          <a:extLst>
            <a:ext uri="{FF2B5EF4-FFF2-40B4-BE49-F238E27FC236}">
              <a16:creationId xmlns:a16="http://schemas.microsoft.com/office/drawing/2014/main" id="{C4846FA2-06F2-4D49-ACCD-EEF6B6F8BFE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17" t="11517" r="55208" b="15449"/>
        <a:stretch/>
      </xdr:blipFill>
      <xdr:spPr>
        <a:xfrm>
          <a:off x="11071407" y="3729562"/>
          <a:ext cx="835891" cy="1132069"/>
        </a:xfrm>
        <a:prstGeom prst="rect">
          <a:avLst/>
        </a:prstGeom>
      </xdr:spPr>
    </xdr:pic>
    <xdr:clientData/>
  </xdr:oneCellAnchor>
  <xdr:oneCellAnchor>
    <xdr:from>
      <xdr:col>0</xdr:col>
      <xdr:colOff>59531</xdr:colOff>
      <xdr:row>0</xdr:row>
      <xdr:rowOff>57150</xdr:rowOff>
    </xdr:from>
    <xdr:ext cx="3014445" cy="628650"/>
    <xdr:pic>
      <xdr:nvPicPr>
        <xdr:cNvPr id="9" name="Imagen 8">
          <a:extLst>
            <a:ext uri="{FF2B5EF4-FFF2-40B4-BE49-F238E27FC236}">
              <a16:creationId xmlns:a16="http://schemas.microsoft.com/office/drawing/2014/main" id="{68B57046-D19C-4E5E-BD3A-7CDCEA76D1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BEBA8EAE-BF5A-486C-A8C5-ECC9F3942E4B}">
              <a14:imgProps xmlns:a14="http://schemas.microsoft.com/office/drawing/2010/main">
                <a14:imgLayer r:embed="rId8">
                  <a14:imgEffect>
                    <a14:sharpenSoften amount="25000"/>
                  </a14:imgEffect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" y="57150"/>
          <a:ext cx="301444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12</xdr:col>
      <xdr:colOff>10100</xdr:colOff>
      <xdr:row>32</xdr:row>
      <xdr:rowOff>66387</xdr:rowOff>
    </xdr:from>
    <xdr:to>
      <xdr:col>16</xdr:col>
      <xdr:colOff>611190</xdr:colOff>
      <xdr:row>47</xdr:row>
      <xdr:rowOff>55563</xdr:rowOff>
    </xdr:to>
    <xdr:grpSp>
      <xdr:nvGrpSpPr>
        <xdr:cNvPr id="10" name="Grupo 9">
          <a:extLst>
            <a:ext uri="{FF2B5EF4-FFF2-40B4-BE49-F238E27FC236}">
              <a16:creationId xmlns:a16="http://schemas.microsoft.com/office/drawing/2014/main" id="{8E722EEA-A3BE-4319-ACF2-20B6D9699027}"/>
            </a:ext>
          </a:extLst>
        </xdr:cNvPr>
        <xdr:cNvGrpSpPr/>
      </xdr:nvGrpSpPr>
      <xdr:grpSpPr>
        <a:xfrm>
          <a:off x="10620950" y="5943312"/>
          <a:ext cx="3801490" cy="2522826"/>
          <a:chOff x="12259549" y="4610533"/>
          <a:chExt cx="4024713" cy="3451315"/>
        </a:xfrm>
      </xdr:grpSpPr>
      <xdr:graphicFrame macro="">
        <xdr:nvGraphicFramePr>
          <xdr:cNvPr id="11" name="Gráfico 3">
            <a:extLst>
              <a:ext uri="{FF2B5EF4-FFF2-40B4-BE49-F238E27FC236}">
                <a16:creationId xmlns:a16="http://schemas.microsoft.com/office/drawing/2014/main" id="{E910019D-12E5-43E3-92A4-4FBB85CD8079}"/>
              </a:ext>
            </a:extLst>
          </xdr:cNvPr>
          <xdr:cNvGraphicFramePr>
            <a:graphicFrameLocks/>
          </xdr:cNvGraphicFramePr>
        </xdr:nvGraphicFramePr>
        <xdr:xfrm>
          <a:off x="12259549" y="4610533"/>
          <a:ext cx="3965863" cy="345131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9"/>
          </a:graphicData>
        </a:graphic>
      </xdr:graphicFrame>
      <xdr:sp macro="" textlink="">
        <xdr:nvSpPr>
          <xdr:cNvPr id="12" name="1 CuadroTexto">
            <a:extLst>
              <a:ext uri="{FF2B5EF4-FFF2-40B4-BE49-F238E27FC236}">
                <a16:creationId xmlns:a16="http://schemas.microsoft.com/office/drawing/2014/main" id="{6D1E7C16-41A5-4779-93DA-ACB5E899893B}"/>
              </a:ext>
            </a:extLst>
          </xdr:cNvPr>
          <xdr:cNvSpPr txBox="1"/>
        </xdr:nvSpPr>
        <xdr:spPr>
          <a:xfrm>
            <a:off x="14398726" y="6766476"/>
            <a:ext cx="700133" cy="412475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lang="es-PE" sz="1600" b="1">
                <a:solidFill>
                  <a:srgbClr val="305496"/>
                </a:solidFill>
              </a:rPr>
              <a:t>31</a:t>
            </a:r>
            <a:r>
              <a:rPr lang="es-PE" sz="1600" b="1" baseline="0">
                <a:solidFill>
                  <a:srgbClr val="305496"/>
                </a:solidFill>
              </a:rPr>
              <a:t> </a:t>
            </a:r>
            <a:r>
              <a:rPr lang="es-PE" sz="1600" b="1">
                <a:solidFill>
                  <a:srgbClr val="305496"/>
                </a:solidFill>
              </a:rPr>
              <a:t>%</a:t>
            </a:r>
          </a:p>
        </xdr:txBody>
      </xdr:sp>
      <xdr:sp macro="" textlink="">
        <xdr:nvSpPr>
          <xdr:cNvPr id="13" name="1 CuadroTexto">
            <a:extLst>
              <a:ext uri="{FF2B5EF4-FFF2-40B4-BE49-F238E27FC236}">
                <a16:creationId xmlns:a16="http://schemas.microsoft.com/office/drawing/2014/main" id="{75FB6B00-7CA0-43FC-808F-0AA00B24B2C1}"/>
              </a:ext>
            </a:extLst>
          </xdr:cNvPr>
          <xdr:cNvSpPr txBox="1"/>
        </xdr:nvSpPr>
        <xdr:spPr>
          <a:xfrm>
            <a:off x="15647399" y="5168567"/>
            <a:ext cx="636863" cy="457606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lang="es-PE" sz="1600" b="1">
                <a:solidFill>
                  <a:srgbClr val="305496"/>
                </a:solidFill>
              </a:rPr>
              <a:t>69 %</a:t>
            </a:r>
          </a:p>
        </xdr:txBody>
      </xdr: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0.32235</cdr:x>
      <cdr:y>0.06977</cdr:y>
    </cdr:from>
    <cdr:to>
      <cdr:x>0.43977</cdr:x>
      <cdr:y>0.17829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837268" y="186687"/>
          <a:ext cx="669253" cy="2903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es-PE" sz="1600" b="1">
              <a:solidFill>
                <a:srgbClr val="305496"/>
              </a:solidFill>
            </a:rPr>
            <a:t>6 %</a:t>
          </a:r>
        </a:p>
      </cdr:txBody>
    </cdr:sp>
  </cdr:relSizeAnchor>
  <cdr:relSizeAnchor xmlns:cdr="http://schemas.openxmlformats.org/drawingml/2006/chartDrawing">
    <cdr:from>
      <cdr:x>0.89973</cdr:x>
      <cdr:y>0.31854</cdr:y>
    </cdr:from>
    <cdr:to>
      <cdr:x>1</cdr:x>
      <cdr:y>0.44191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5128152" y="852335"/>
          <a:ext cx="571499" cy="3301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PE" sz="1600" b="1">
              <a:solidFill>
                <a:srgbClr val="305496"/>
              </a:solidFill>
            </a:rPr>
            <a:t>64 %</a:t>
          </a:r>
        </a:p>
      </cdr:txBody>
    </cdr:sp>
  </cdr:relSizeAnchor>
  <cdr:relSizeAnchor xmlns:cdr="http://schemas.openxmlformats.org/drawingml/2006/chartDrawing">
    <cdr:from>
      <cdr:x>0.39674</cdr:x>
      <cdr:y>0.56538</cdr:y>
    </cdr:from>
    <cdr:to>
      <cdr:x>0.53894</cdr:x>
      <cdr:y>0.67666</cdr:y>
    </cdr:to>
    <cdr:sp macro="" textlink="">
      <cdr:nvSpPr>
        <cdr:cNvPr id="7" name="1 CuadroTexto"/>
        <cdr:cNvSpPr txBox="1"/>
      </cdr:nvSpPr>
      <cdr:spPr>
        <a:xfrm xmlns:a="http://schemas.openxmlformats.org/drawingml/2006/main">
          <a:off x="2261300" y="1512819"/>
          <a:ext cx="810491" cy="297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E" sz="1600" b="1">
              <a:solidFill>
                <a:srgbClr val="305496"/>
              </a:solidFill>
            </a:rPr>
            <a:t>13</a:t>
          </a:r>
          <a:r>
            <a:rPr lang="es-PE" sz="1600" b="1" baseline="0">
              <a:solidFill>
                <a:srgbClr val="305496"/>
              </a:solidFill>
            </a:rPr>
            <a:t> </a:t>
          </a:r>
          <a:r>
            <a:rPr lang="es-PE" sz="1600" b="1">
              <a:solidFill>
                <a:srgbClr val="305496"/>
              </a:solidFill>
            </a:rPr>
            <a:t>%</a:t>
          </a:r>
        </a:p>
      </cdr:txBody>
    </cdr:sp>
  </cdr:relSizeAnchor>
  <cdr:relSizeAnchor xmlns:cdr="http://schemas.openxmlformats.org/drawingml/2006/chartDrawing">
    <cdr:from>
      <cdr:x>0.44437</cdr:x>
      <cdr:y>0.80743</cdr:y>
    </cdr:from>
    <cdr:to>
      <cdr:x>0.5659</cdr:x>
      <cdr:y>0.91587</cdr:y>
    </cdr:to>
    <cdr:sp macro="" textlink="">
      <cdr:nvSpPr>
        <cdr:cNvPr id="8" name="1 CuadroTexto"/>
        <cdr:cNvSpPr txBox="1"/>
      </cdr:nvSpPr>
      <cdr:spPr>
        <a:xfrm xmlns:a="http://schemas.openxmlformats.org/drawingml/2006/main">
          <a:off x="2532778" y="2160478"/>
          <a:ext cx="692678" cy="2901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E" sz="1600" b="1">
              <a:solidFill>
                <a:srgbClr val="305496"/>
              </a:solidFill>
            </a:rPr>
            <a:t>17</a:t>
          </a:r>
          <a:r>
            <a:rPr lang="es-PE" sz="1600" b="1" baseline="0">
              <a:solidFill>
                <a:srgbClr val="305496"/>
              </a:solidFill>
            </a:rPr>
            <a:t> </a:t>
          </a:r>
          <a:r>
            <a:rPr lang="es-PE" sz="1600" b="1">
              <a:solidFill>
                <a:srgbClr val="305496"/>
              </a:solidFill>
            </a:rPr>
            <a:t>%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-%20HUGO\2014\MARZO\ESTAD&#205;STICAS%202012\CAI%20-%20Casos%20y%20Atenciones%202011%20DICIEMBR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Q284"/>
  <sheetViews>
    <sheetView tabSelected="1" view="pageBreakPreview" zoomScaleNormal="100" zoomScaleSheetLayoutView="100" workbookViewId="0">
      <selection activeCell="G24" sqref="G24"/>
    </sheetView>
  </sheetViews>
  <sheetFormatPr baseColWidth="10" defaultRowHeight="15" x14ac:dyDescent="0.25"/>
  <cols>
    <col min="1" max="1" width="15.7109375" style="109" customWidth="1"/>
    <col min="2" max="2" width="11.85546875" style="109" customWidth="1"/>
    <col min="3" max="3" width="13.7109375" style="109" customWidth="1"/>
    <col min="4" max="4" width="13.5703125" style="109" customWidth="1"/>
    <col min="5" max="5" width="12.42578125" style="109" customWidth="1"/>
    <col min="6" max="7" width="14.5703125" style="109" customWidth="1"/>
    <col min="8" max="8" width="12.85546875" style="109" customWidth="1"/>
    <col min="9" max="9" width="10.7109375" style="109" customWidth="1"/>
    <col min="10" max="10" width="11.28515625" style="109" customWidth="1"/>
    <col min="11" max="11" width="15.7109375" style="109" customWidth="1"/>
    <col min="12" max="12" width="12.140625" style="109" customWidth="1"/>
    <col min="13" max="13" width="13.42578125" style="109" customWidth="1"/>
    <col min="14" max="14" width="13.140625" style="109" customWidth="1"/>
    <col min="15" max="17" width="10.7109375" style="109" customWidth="1"/>
    <col min="18" max="16384" width="11.42578125" style="109"/>
  </cols>
  <sheetData>
    <row r="1" spans="1:17" ht="45.75" customHeight="1" x14ac:dyDescent="0.25">
      <c r="A1" s="62"/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</row>
    <row r="2" spans="1:17" ht="19.5" x14ac:dyDescent="0.25">
      <c r="A2" s="178" t="s">
        <v>0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</row>
    <row r="3" spans="1:17" ht="3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62"/>
    </row>
    <row r="4" spans="1:17" ht="3.75" customHeight="1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110"/>
    </row>
    <row r="5" spans="1:17" ht="24.75" customHeight="1" x14ac:dyDescent="0.25">
      <c r="A5" s="179" t="s">
        <v>1</v>
      </c>
      <c r="B5" s="179"/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</row>
    <row r="6" spans="1:17" ht="24.75" customHeight="1" x14ac:dyDescent="0.25">
      <c r="A6" s="179" t="s">
        <v>2</v>
      </c>
      <c r="B6" s="179"/>
      <c r="C6" s="179"/>
      <c r="D6" s="179"/>
      <c r="E6" s="179"/>
      <c r="F6" s="179"/>
      <c r="G6" s="179"/>
      <c r="H6" s="179"/>
      <c r="I6" s="179"/>
      <c r="J6" s="179"/>
      <c r="K6" s="179"/>
      <c r="L6" s="179"/>
      <c r="M6" s="179"/>
      <c r="N6" s="179"/>
      <c r="O6" s="179"/>
      <c r="P6" s="179"/>
      <c r="Q6" s="179"/>
    </row>
    <row r="7" spans="1:17" ht="24.75" customHeight="1" x14ac:dyDescent="0.25">
      <c r="A7" s="180" t="s">
        <v>3</v>
      </c>
      <c r="B7" s="180"/>
      <c r="C7" s="180"/>
      <c r="D7" s="180"/>
      <c r="E7" s="180"/>
      <c r="F7" s="180"/>
      <c r="G7" s="180"/>
      <c r="H7" s="180"/>
      <c r="I7" s="180"/>
      <c r="J7" s="180"/>
      <c r="K7" s="180"/>
      <c r="L7" s="180"/>
      <c r="M7" s="180"/>
      <c r="N7" s="180"/>
      <c r="O7" s="180"/>
      <c r="P7" s="180"/>
      <c r="Q7" s="180"/>
    </row>
    <row r="8" spans="1:17" ht="18.75" x14ac:dyDescent="0.25">
      <c r="A8" s="181" t="s">
        <v>259</v>
      </c>
      <c r="B8" s="181"/>
      <c r="C8" s="181"/>
      <c r="D8" s="181"/>
      <c r="E8" s="181"/>
      <c r="F8" s="181"/>
      <c r="G8" s="181"/>
      <c r="H8" s="181"/>
      <c r="I8" s="181"/>
      <c r="J8" s="181"/>
      <c r="K8" s="181"/>
      <c r="L8" s="181"/>
      <c r="M8" s="181"/>
      <c r="N8" s="181"/>
      <c r="O8" s="181"/>
      <c r="P8" s="181"/>
      <c r="Q8" s="181"/>
    </row>
    <row r="9" spans="1:17" ht="3.75" customHeight="1" x14ac:dyDescent="0.25">
      <c r="A9" s="4"/>
      <c r="B9" s="5"/>
      <c r="C9" s="5"/>
      <c r="D9" s="5"/>
      <c r="E9" s="5"/>
      <c r="F9" s="5"/>
      <c r="G9" s="5"/>
      <c r="H9" s="5"/>
      <c r="I9" s="3"/>
      <c r="J9" s="3"/>
      <c r="K9" s="5"/>
      <c r="L9" s="5"/>
      <c r="M9" s="5"/>
      <c r="N9" s="5"/>
      <c r="O9" s="5"/>
      <c r="P9" s="5"/>
      <c r="Q9" s="110"/>
    </row>
    <row r="10" spans="1:17" ht="3.75" customHeight="1" x14ac:dyDescent="0.25">
      <c r="A10" s="62"/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</row>
    <row r="11" spans="1:17" ht="18.75" thickBot="1" x14ac:dyDescent="0.3">
      <c r="A11" s="6" t="s">
        <v>4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7" ht="3.75" customHeight="1" x14ac:dyDescent="0.25">
      <c r="A12" s="62"/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</row>
    <row r="13" spans="1:17" ht="17.25" customHeight="1" thickBot="1" x14ac:dyDescent="0.3">
      <c r="A13" s="111" t="s">
        <v>238</v>
      </c>
      <c r="B13" s="111"/>
      <c r="C13" s="111"/>
      <c r="D13" s="111"/>
      <c r="E13" s="142"/>
      <c r="F13" s="111" t="s">
        <v>239</v>
      </c>
      <c r="G13" s="111"/>
      <c r="H13" s="111"/>
      <c r="I13" s="111"/>
      <c r="J13" s="111"/>
      <c r="K13" s="142"/>
      <c r="L13" s="142"/>
      <c r="M13" s="142"/>
      <c r="N13" s="142"/>
      <c r="O13" s="142"/>
      <c r="P13" s="142"/>
      <c r="Q13" s="144"/>
    </row>
    <row r="14" spans="1:17" ht="3.75" customHeight="1" x14ac:dyDescent="0.25">
      <c r="A14" s="30"/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</row>
    <row r="15" spans="1:17" ht="31.5" customHeight="1" x14ac:dyDescent="0.25">
      <c r="A15" s="146" t="s">
        <v>5</v>
      </c>
      <c r="B15" s="147" t="s">
        <v>6</v>
      </c>
      <c r="C15" s="147" t="s">
        <v>7</v>
      </c>
      <c r="D15" s="147" t="s">
        <v>8</v>
      </c>
      <c r="E15" s="62"/>
      <c r="F15" s="148" t="s">
        <v>237</v>
      </c>
      <c r="G15" s="145" t="s">
        <v>9</v>
      </c>
      <c r="H15" s="147" t="s">
        <v>7</v>
      </c>
      <c r="I15" s="147" t="s">
        <v>8</v>
      </c>
      <c r="J15" s="147" t="s">
        <v>6</v>
      </c>
      <c r="K15" s="62"/>
      <c r="L15" s="62"/>
      <c r="M15" s="62"/>
      <c r="N15" s="62"/>
      <c r="O15" s="62"/>
      <c r="P15" s="62"/>
      <c r="Q15" s="62"/>
    </row>
    <row r="16" spans="1:17" ht="15.75" customHeight="1" x14ac:dyDescent="0.25">
      <c r="A16" s="7" t="s">
        <v>10</v>
      </c>
      <c r="B16" s="8">
        <f>C16+D16</f>
        <v>14491</v>
      </c>
      <c r="C16" s="9">
        <v>12575</v>
      </c>
      <c r="D16" s="9">
        <v>1916</v>
      </c>
      <c r="E16" s="10"/>
      <c r="F16" s="11" t="s">
        <v>11</v>
      </c>
      <c r="G16" s="8">
        <v>240</v>
      </c>
      <c r="H16" s="9">
        <v>49894</v>
      </c>
      <c r="I16" s="9">
        <v>9005</v>
      </c>
      <c r="J16" s="8">
        <f>I16+H16</f>
        <v>58899</v>
      </c>
      <c r="K16" s="10"/>
      <c r="L16" s="10"/>
      <c r="M16" s="10"/>
      <c r="N16" s="10"/>
      <c r="O16" s="10"/>
      <c r="P16" s="10"/>
      <c r="Q16" s="10"/>
    </row>
    <row r="17" spans="1:17" x14ac:dyDescent="0.25">
      <c r="A17" s="12" t="s">
        <v>12</v>
      </c>
      <c r="B17" s="13">
        <f t="shared" ref="B17:B27" si="0">+C17+D17</f>
        <v>12941</v>
      </c>
      <c r="C17" s="9">
        <v>11134</v>
      </c>
      <c r="D17" s="9">
        <v>1807</v>
      </c>
      <c r="E17" s="10"/>
      <c r="F17" s="14" t="s">
        <v>13</v>
      </c>
      <c r="G17" s="8">
        <v>5</v>
      </c>
      <c r="H17" s="9">
        <v>5632</v>
      </c>
      <c r="I17" s="9">
        <v>1266</v>
      </c>
      <c r="J17" s="8">
        <f>I17+H17</f>
        <v>6898</v>
      </c>
      <c r="K17" s="10"/>
      <c r="L17" s="10"/>
      <c r="M17" s="10"/>
      <c r="N17" s="10"/>
      <c r="O17" s="10"/>
      <c r="P17" s="10"/>
      <c r="Q17" s="10"/>
    </row>
    <row r="18" spans="1:17" ht="15.75" customHeight="1" x14ac:dyDescent="0.25">
      <c r="A18" s="12" t="s">
        <v>14</v>
      </c>
      <c r="B18" s="13">
        <f t="shared" si="0"/>
        <v>14420</v>
      </c>
      <c r="C18" s="9">
        <v>12433</v>
      </c>
      <c r="D18" s="9">
        <v>1987</v>
      </c>
      <c r="E18" s="10"/>
      <c r="F18" s="14" t="s">
        <v>15</v>
      </c>
      <c r="G18" s="8">
        <v>137</v>
      </c>
      <c r="H18" s="9">
        <v>57633</v>
      </c>
      <c r="I18" s="9">
        <v>9209</v>
      </c>
      <c r="J18" s="8">
        <f>I18+H18</f>
        <v>66842</v>
      </c>
      <c r="K18" s="10"/>
      <c r="L18" s="10"/>
      <c r="M18" s="10"/>
      <c r="N18" s="10"/>
      <c r="O18" s="10"/>
      <c r="P18" s="10"/>
      <c r="Q18" s="10"/>
    </row>
    <row r="19" spans="1:17" x14ac:dyDescent="0.25">
      <c r="A19" s="12" t="s">
        <v>16</v>
      </c>
      <c r="B19" s="13">
        <f t="shared" si="0"/>
        <v>14419</v>
      </c>
      <c r="C19" s="9">
        <v>12380</v>
      </c>
      <c r="D19" s="9">
        <v>2039</v>
      </c>
      <c r="E19" s="10"/>
      <c r="F19" s="15" t="s">
        <v>17</v>
      </c>
      <c r="G19" s="16">
        <v>1</v>
      </c>
      <c r="H19" s="17">
        <v>422</v>
      </c>
      <c r="I19" s="17">
        <v>62</v>
      </c>
      <c r="J19" s="16">
        <f>I19+H19</f>
        <v>484</v>
      </c>
      <c r="K19" s="10"/>
      <c r="L19" s="10"/>
      <c r="M19" s="10"/>
      <c r="N19" s="10"/>
      <c r="O19" s="10"/>
      <c r="P19" s="10"/>
      <c r="Q19" s="10"/>
    </row>
    <row r="20" spans="1:17" x14ac:dyDescent="0.25">
      <c r="A20" s="12" t="s">
        <v>18</v>
      </c>
      <c r="B20" s="13">
        <f t="shared" si="0"/>
        <v>15259</v>
      </c>
      <c r="C20" s="9">
        <v>12894</v>
      </c>
      <c r="D20" s="9">
        <v>2365</v>
      </c>
      <c r="E20" s="10"/>
      <c r="F20" s="146" t="s">
        <v>6</v>
      </c>
      <c r="G20" s="19">
        <f>SUM(G16:G19)</f>
        <v>383</v>
      </c>
      <c r="H20" s="19">
        <f>SUM(H16:H19)</f>
        <v>113581</v>
      </c>
      <c r="I20" s="19">
        <f>SUM(I16:I19)</f>
        <v>19542</v>
      </c>
      <c r="J20" s="19">
        <f>SUM(J16:J19)</f>
        <v>133123</v>
      </c>
      <c r="K20" s="10"/>
      <c r="L20" s="10"/>
      <c r="M20" s="10"/>
      <c r="N20" s="10"/>
      <c r="O20" s="10"/>
      <c r="P20" s="10"/>
      <c r="Q20" s="10"/>
    </row>
    <row r="21" spans="1:17" x14ac:dyDescent="0.25">
      <c r="A21" s="12" t="s">
        <v>19</v>
      </c>
      <c r="B21" s="13">
        <f t="shared" si="0"/>
        <v>14804</v>
      </c>
      <c r="C21" s="9">
        <v>12522</v>
      </c>
      <c r="D21" s="9">
        <v>2282</v>
      </c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</row>
    <row r="22" spans="1:17" x14ac:dyDescent="0.25">
      <c r="A22" s="12" t="s">
        <v>20</v>
      </c>
      <c r="B22" s="13">
        <f t="shared" si="0"/>
        <v>15334</v>
      </c>
      <c r="C22" s="9">
        <v>12808</v>
      </c>
      <c r="D22" s="9">
        <v>2526</v>
      </c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</row>
    <row r="23" spans="1:17" x14ac:dyDescent="0.25">
      <c r="A23" s="12" t="s">
        <v>21</v>
      </c>
      <c r="B23" s="13">
        <f t="shared" si="0"/>
        <v>15245</v>
      </c>
      <c r="C23" s="9">
        <v>12954</v>
      </c>
      <c r="D23" s="9">
        <v>2291</v>
      </c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</row>
    <row r="24" spans="1:17" x14ac:dyDescent="0.25">
      <c r="A24" s="12" t="s">
        <v>22</v>
      </c>
      <c r="B24" s="13">
        <f t="shared" si="0"/>
        <v>16210</v>
      </c>
      <c r="C24" s="9">
        <v>13881</v>
      </c>
      <c r="D24" s="9">
        <v>2329</v>
      </c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</row>
    <row r="25" spans="1:17" hidden="1" x14ac:dyDescent="0.25">
      <c r="A25" s="12" t="s">
        <v>23</v>
      </c>
      <c r="B25" s="13">
        <f t="shared" si="0"/>
        <v>0</v>
      </c>
      <c r="C25" s="9"/>
      <c r="D25" s="9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</row>
    <row r="26" spans="1:17" hidden="1" x14ac:dyDescent="0.25">
      <c r="A26" s="12" t="s">
        <v>24</v>
      </c>
      <c r="B26" s="13">
        <f t="shared" si="0"/>
        <v>0</v>
      </c>
      <c r="C26" s="9"/>
      <c r="D26" s="9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</row>
    <row r="27" spans="1:17" hidden="1" x14ac:dyDescent="0.25">
      <c r="A27" s="18" t="s">
        <v>25</v>
      </c>
      <c r="B27" s="16">
        <f t="shared" si="0"/>
        <v>0</v>
      </c>
      <c r="C27" s="17"/>
      <c r="D27" s="17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</row>
    <row r="28" spans="1:17" x14ac:dyDescent="0.25">
      <c r="A28" s="146" t="s">
        <v>6</v>
      </c>
      <c r="B28" s="19">
        <f>SUM(B16:B27)</f>
        <v>133123</v>
      </c>
      <c r="C28" s="19">
        <f>SUM(C16:C27)</f>
        <v>113581</v>
      </c>
      <c r="D28" s="19">
        <f>SUM(D16:D27)</f>
        <v>19542</v>
      </c>
      <c r="E28" s="10"/>
      <c r="K28" s="10"/>
      <c r="L28" s="10"/>
      <c r="M28" s="10"/>
      <c r="N28" s="10"/>
      <c r="O28" s="10"/>
      <c r="P28" s="10"/>
      <c r="Q28" s="10"/>
    </row>
    <row r="29" spans="1:17" ht="15.75" thickBot="1" x14ac:dyDescent="0.3">
      <c r="A29" s="20" t="s">
        <v>26</v>
      </c>
      <c r="B29" s="143">
        <f>B28/$B28</f>
        <v>1</v>
      </c>
      <c r="C29" s="143">
        <f>C28/$B28</f>
        <v>0.85320342840831409</v>
      </c>
      <c r="D29" s="143">
        <f>D28/$B28</f>
        <v>0.14679657159168588</v>
      </c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</row>
    <row r="30" spans="1:17" ht="27.75" customHeight="1" x14ac:dyDescent="0.25">
      <c r="A30" s="21"/>
      <c r="B30" s="22"/>
      <c r="C30" s="22"/>
      <c r="D30" s="22"/>
      <c r="E30" s="67"/>
      <c r="F30" s="62"/>
      <c r="G30" s="62"/>
      <c r="H30" s="62"/>
      <c r="I30" s="62"/>
      <c r="J30" s="62"/>
      <c r="K30" s="67"/>
      <c r="L30" s="62"/>
      <c r="M30" s="62"/>
      <c r="N30" s="62"/>
      <c r="O30" s="62"/>
      <c r="P30" s="62"/>
      <c r="Q30" s="62"/>
    </row>
    <row r="31" spans="1:17" ht="16.5" thickBot="1" x14ac:dyDescent="0.3">
      <c r="A31" s="111" t="s">
        <v>240</v>
      </c>
      <c r="B31" s="112"/>
      <c r="C31" s="112"/>
      <c r="D31" s="112"/>
      <c r="E31" s="112"/>
      <c r="F31" s="112"/>
      <c r="G31" s="111"/>
      <c r="H31" s="144"/>
      <c r="I31" s="111" t="s">
        <v>27</v>
      </c>
      <c r="J31" s="112"/>
      <c r="K31" s="112"/>
      <c r="L31" s="112"/>
      <c r="M31" s="112"/>
      <c r="N31" s="112"/>
      <c r="O31" s="112"/>
      <c r="P31" s="112"/>
      <c r="Q31" s="112"/>
    </row>
    <row r="32" spans="1:17" ht="3.75" customHeight="1" x14ac:dyDescent="0.25">
      <c r="A32" s="113"/>
      <c r="B32" s="113"/>
      <c r="C32" s="113"/>
      <c r="D32" s="113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113"/>
      <c r="Q32" s="62"/>
    </row>
    <row r="33" spans="1:17" ht="31.5" customHeight="1" x14ac:dyDescent="0.25">
      <c r="A33" s="146" t="s">
        <v>5</v>
      </c>
      <c r="B33" s="147" t="s">
        <v>6</v>
      </c>
      <c r="C33" s="23" t="s">
        <v>28</v>
      </c>
      <c r="D33" s="23" t="s">
        <v>29</v>
      </c>
      <c r="E33" s="23" t="s">
        <v>30</v>
      </c>
      <c r="F33" s="23" t="s">
        <v>31</v>
      </c>
      <c r="G33" s="23" t="s">
        <v>32</v>
      </c>
      <c r="H33" s="24"/>
      <c r="I33" s="177" t="s">
        <v>33</v>
      </c>
      <c r="J33" s="177"/>
      <c r="K33" s="147" t="s">
        <v>34</v>
      </c>
      <c r="L33" s="147" t="s">
        <v>26</v>
      </c>
      <c r="M33" s="25"/>
      <c r="N33" s="62"/>
      <c r="O33" s="62"/>
      <c r="P33" s="62"/>
      <c r="Q33" s="62"/>
    </row>
    <row r="34" spans="1:17" ht="15.75" customHeight="1" x14ac:dyDescent="0.25">
      <c r="A34" s="7" t="s">
        <v>10</v>
      </c>
      <c r="B34" s="8">
        <f t="shared" ref="B34:B45" si="1">C34+D34+E34+F34+G34</f>
        <v>14491</v>
      </c>
      <c r="C34" s="9">
        <v>11495</v>
      </c>
      <c r="D34" s="9">
        <v>1125</v>
      </c>
      <c r="E34" s="9">
        <v>1423</v>
      </c>
      <c r="F34" s="9">
        <v>419</v>
      </c>
      <c r="G34" s="9">
        <v>29</v>
      </c>
      <c r="H34" s="26"/>
      <c r="I34" s="7" t="s">
        <v>35</v>
      </c>
      <c r="J34" s="7"/>
      <c r="K34" s="8">
        <v>40967</v>
      </c>
      <c r="L34" s="153">
        <f>K34/K36</f>
        <v>0.30773795662657843</v>
      </c>
      <c r="M34" s="25"/>
      <c r="N34" s="10"/>
      <c r="O34" s="10"/>
      <c r="P34" s="10"/>
      <c r="Q34" s="10"/>
    </row>
    <row r="35" spans="1:17" ht="15.75" customHeight="1" x14ac:dyDescent="0.25">
      <c r="A35" s="12" t="s">
        <v>12</v>
      </c>
      <c r="B35" s="8">
        <f t="shared" si="1"/>
        <v>12941</v>
      </c>
      <c r="C35" s="9">
        <v>10157</v>
      </c>
      <c r="D35" s="9">
        <v>1132</v>
      </c>
      <c r="E35" s="9">
        <v>1252</v>
      </c>
      <c r="F35" s="9">
        <v>373</v>
      </c>
      <c r="G35" s="9">
        <v>27</v>
      </c>
      <c r="H35" s="27"/>
      <c r="I35" s="18" t="s">
        <v>36</v>
      </c>
      <c r="J35" s="18"/>
      <c r="K35" s="16">
        <v>92156</v>
      </c>
      <c r="L35" s="156">
        <f>K35/K36</f>
        <v>0.69226204337342157</v>
      </c>
      <c r="M35" s="25"/>
      <c r="N35" s="10"/>
      <c r="O35" s="10"/>
      <c r="P35" s="10"/>
      <c r="Q35" s="10"/>
    </row>
    <row r="36" spans="1:17" ht="15.75" customHeight="1" x14ac:dyDescent="0.25">
      <c r="A36" s="12" t="s">
        <v>14</v>
      </c>
      <c r="B36" s="8">
        <f t="shared" si="1"/>
        <v>14420</v>
      </c>
      <c r="C36" s="9">
        <v>11155</v>
      </c>
      <c r="D36" s="9">
        <v>1246</v>
      </c>
      <c r="E36" s="9">
        <v>1549</v>
      </c>
      <c r="F36" s="9">
        <v>433</v>
      </c>
      <c r="G36" s="9">
        <v>37</v>
      </c>
      <c r="H36" s="27"/>
      <c r="I36" s="146" t="s">
        <v>6</v>
      </c>
      <c r="J36" s="146"/>
      <c r="K36" s="19">
        <f>K34+K35</f>
        <v>133123</v>
      </c>
      <c r="L36" s="155">
        <f>L34+L35</f>
        <v>1</v>
      </c>
      <c r="M36" s="25"/>
      <c r="N36" s="10"/>
      <c r="O36" s="10"/>
      <c r="P36" s="10"/>
      <c r="Q36" s="10"/>
    </row>
    <row r="37" spans="1:17" x14ac:dyDescent="0.25">
      <c r="A37" s="12" t="s">
        <v>16</v>
      </c>
      <c r="B37" s="8">
        <f t="shared" si="1"/>
        <v>14419</v>
      </c>
      <c r="C37" s="9">
        <v>11201</v>
      </c>
      <c r="D37" s="9">
        <v>1350</v>
      </c>
      <c r="E37" s="9">
        <v>1448</v>
      </c>
      <c r="F37" s="9">
        <v>373</v>
      </c>
      <c r="G37" s="9">
        <v>47</v>
      </c>
      <c r="H37" s="27"/>
      <c r="I37" s="10"/>
      <c r="J37" s="10"/>
      <c r="K37" s="10"/>
      <c r="L37" s="10"/>
      <c r="M37" s="25"/>
      <c r="N37" s="10"/>
      <c r="O37" s="10"/>
      <c r="P37" s="10"/>
      <c r="Q37" s="10"/>
    </row>
    <row r="38" spans="1:17" x14ac:dyDescent="0.25">
      <c r="A38" s="12" t="s">
        <v>18</v>
      </c>
      <c r="B38" s="8">
        <f t="shared" si="1"/>
        <v>15259</v>
      </c>
      <c r="C38" s="9">
        <v>11736</v>
      </c>
      <c r="D38" s="9">
        <v>1515</v>
      </c>
      <c r="E38" s="9">
        <v>1494</v>
      </c>
      <c r="F38" s="9">
        <v>474</v>
      </c>
      <c r="G38" s="9">
        <v>40</v>
      </c>
      <c r="H38" s="27"/>
      <c r="I38" s="10"/>
      <c r="J38" s="10"/>
      <c r="K38" s="10"/>
      <c r="L38" s="10"/>
      <c r="M38" s="25"/>
      <c r="N38" s="28"/>
      <c r="O38" s="29"/>
      <c r="P38" s="10"/>
      <c r="Q38" s="10"/>
    </row>
    <row r="39" spans="1:17" x14ac:dyDescent="0.25">
      <c r="A39" s="12" t="s">
        <v>19</v>
      </c>
      <c r="B39" s="8">
        <f t="shared" si="1"/>
        <v>14804</v>
      </c>
      <c r="C39" s="9">
        <v>11424</v>
      </c>
      <c r="D39" s="9">
        <v>1421</v>
      </c>
      <c r="E39" s="9">
        <v>1521</v>
      </c>
      <c r="F39" s="9">
        <v>412</v>
      </c>
      <c r="G39" s="9">
        <v>26</v>
      </c>
      <c r="H39" s="27"/>
      <c r="I39" s="10"/>
      <c r="J39" s="10"/>
      <c r="K39" s="10"/>
      <c r="L39" s="10"/>
      <c r="M39" s="25"/>
      <c r="N39" s="28"/>
      <c r="O39" s="29"/>
      <c r="P39" s="10"/>
      <c r="Q39" s="10"/>
    </row>
    <row r="40" spans="1:17" ht="15" customHeight="1" x14ac:dyDescent="0.25">
      <c r="A40" s="12" t="s">
        <v>20</v>
      </c>
      <c r="B40" s="8">
        <f t="shared" si="1"/>
        <v>15334</v>
      </c>
      <c r="C40" s="9">
        <v>11842</v>
      </c>
      <c r="D40" s="9">
        <v>1448</v>
      </c>
      <c r="E40" s="9">
        <v>1538</v>
      </c>
      <c r="F40" s="9">
        <v>466</v>
      </c>
      <c r="G40" s="9">
        <v>40</v>
      </c>
      <c r="H40" s="27"/>
      <c r="I40" s="10"/>
      <c r="J40" s="10"/>
      <c r="K40" s="10"/>
      <c r="L40" s="10"/>
      <c r="M40" s="25"/>
      <c r="N40" s="28"/>
      <c r="O40" s="29"/>
      <c r="P40" s="10"/>
      <c r="Q40" s="10"/>
    </row>
    <row r="41" spans="1:17" ht="15" customHeight="1" x14ac:dyDescent="0.25">
      <c r="A41" s="12" t="s">
        <v>21</v>
      </c>
      <c r="B41" s="8">
        <f t="shared" si="1"/>
        <v>15245</v>
      </c>
      <c r="C41" s="9">
        <v>11647</v>
      </c>
      <c r="D41" s="9">
        <v>1428</v>
      </c>
      <c r="E41" s="9">
        <v>1559</v>
      </c>
      <c r="F41" s="9">
        <v>562</v>
      </c>
      <c r="G41" s="9">
        <v>49</v>
      </c>
      <c r="H41" s="27"/>
      <c r="I41" s="10"/>
      <c r="J41" s="10"/>
      <c r="K41" s="10"/>
      <c r="L41" s="10"/>
      <c r="M41" s="25"/>
      <c r="N41" s="28"/>
      <c r="O41" s="29"/>
      <c r="P41" s="10"/>
      <c r="Q41" s="10"/>
    </row>
    <row r="42" spans="1:17" ht="15" customHeight="1" x14ac:dyDescent="0.25">
      <c r="A42" s="12" t="s">
        <v>22</v>
      </c>
      <c r="B42" s="8">
        <f t="shared" si="1"/>
        <v>16210</v>
      </c>
      <c r="C42" s="9">
        <v>12439</v>
      </c>
      <c r="D42" s="9">
        <v>1530</v>
      </c>
      <c r="E42" s="9">
        <v>1661</v>
      </c>
      <c r="F42" s="9">
        <v>560</v>
      </c>
      <c r="G42" s="9">
        <v>20</v>
      </c>
      <c r="H42" s="27"/>
      <c r="I42" s="10"/>
      <c r="J42" s="10"/>
      <c r="K42" s="10"/>
      <c r="L42" s="10"/>
      <c r="M42" s="25"/>
      <c r="N42" s="28"/>
      <c r="O42" s="29"/>
      <c r="P42" s="10"/>
      <c r="Q42" s="10"/>
    </row>
    <row r="43" spans="1:17" ht="15" hidden="1" customHeight="1" x14ac:dyDescent="0.25">
      <c r="A43" s="12" t="s">
        <v>23</v>
      </c>
      <c r="B43" s="8">
        <f t="shared" si="1"/>
        <v>0</v>
      </c>
      <c r="C43" s="9"/>
      <c r="D43" s="9"/>
      <c r="E43" s="9"/>
      <c r="F43" s="9"/>
      <c r="G43" s="9"/>
      <c r="H43" s="27"/>
      <c r="I43" s="10"/>
      <c r="J43" s="10"/>
      <c r="K43" s="10"/>
      <c r="L43" s="10"/>
      <c r="M43" s="25"/>
      <c r="N43" s="28"/>
      <c r="O43" s="29"/>
      <c r="P43" s="10"/>
      <c r="Q43" s="10"/>
    </row>
    <row r="44" spans="1:17" ht="15" hidden="1" customHeight="1" x14ac:dyDescent="0.25">
      <c r="A44" s="12" t="s">
        <v>24</v>
      </c>
      <c r="B44" s="8">
        <f t="shared" si="1"/>
        <v>0</v>
      </c>
      <c r="C44" s="9"/>
      <c r="D44" s="9"/>
      <c r="E44" s="9"/>
      <c r="F44" s="9"/>
      <c r="G44" s="9"/>
      <c r="H44" s="27"/>
      <c r="I44" s="10"/>
      <c r="J44" s="10"/>
      <c r="K44" s="10"/>
      <c r="L44" s="10"/>
      <c r="M44" s="25"/>
      <c r="N44" s="28"/>
      <c r="O44" s="29"/>
      <c r="P44" s="10"/>
      <c r="Q44" s="10"/>
    </row>
    <row r="45" spans="1:17" ht="15" hidden="1" customHeight="1" x14ac:dyDescent="0.25">
      <c r="A45" s="18" t="s">
        <v>25</v>
      </c>
      <c r="B45" s="16">
        <f t="shared" si="1"/>
        <v>0</v>
      </c>
      <c r="C45" s="17"/>
      <c r="D45" s="17"/>
      <c r="E45" s="17"/>
      <c r="F45" s="17"/>
      <c r="G45" s="17"/>
      <c r="H45" s="27"/>
      <c r="I45" s="10"/>
      <c r="J45" s="10"/>
      <c r="K45" s="10"/>
      <c r="L45" s="10"/>
      <c r="M45" s="25"/>
      <c r="N45" s="28"/>
      <c r="O45" s="29"/>
      <c r="P45" s="10"/>
      <c r="Q45" s="10"/>
    </row>
    <row r="46" spans="1:17" x14ac:dyDescent="0.25">
      <c r="A46" s="146" t="s">
        <v>6</v>
      </c>
      <c r="B46" s="19">
        <f t="shared" ref="B46:G46" si="2">SUM(B34:B45)</f>
        <v>133123</v>
      </c>
      <c r="C46" s="19">
        <f t="shared" si="2"/>
        <v>103096</v>
      </c>
      <c r="D46" s="19">
        <f t="shared" si="2"/>
        <v>12195</v>
      </c>
      <c r="E46" s="19">
        <f t="shared" si="2"/>
        <v>13445</v>
      </c>
      <c r="F46" s="19">
        <f t="shared" si="2"/>
        <v>4072</v>
      </c>
      <c r="G46" s="19">
        <f t="shared" si="2"/>
        <v>315</v>
      </c>
      <c r="H46" s="26"/>
      <c r="I46" s="10"/>
      <c r="J46" s="10"/>
      <c r="K46" s="10"/>
      <c r="L46" s="10"/>
      <c r="M46" s="30"/>
      <c r="N46" s="31"/>
      <c r="O46" s="31"/>
      <c r="P46" s="10"/>
      <c r="Q46" s="10"/>
    </row>
    <row r="47" spans="1:17" ht="15.75" thickBot="1" x14ac:dyDescent="0.3">
      <c r="A47" s="32" t="s">
        <v>26</v>
      </c>
      <c r="B47" s="135">
        <f t="shared" ref="B47:G47" si="3">B46/$B46</f>
        <v>1</v>
      </c>
      <c r="C47" s="135">
        <f t="shared" si="3"/>
        <v>0.77444168175296535</v>
      </c>
      <c r="D47" s="135">
        <f t="shared" si="3"/>
        <v>9.1607010058367078E-2</v>
      </c>
      <c r="E47" s="135">
        <f t="shared" si="3"/>
        <v>0.10099682248747399</v>
      </c>
      <c r="F47" s="135">
        <f t="shared" si="3"/>
        <v>3.0588252969058691E-2</v>
      </c>
      <c r="G47" s="135">
        <f t="shared" si="3"/>
        <v>2.3662327321349427E-3</v>
      </c>
      <c r="H47" s="26"/>
      <c r="I47" s="62"/>
      <c r="J47" s="62"/>
      <c r="K47" s="62"/>
      <c r="L47" s="62"/>
      <c r="M47" s="62"/>
      <c r="N47" s="62"/>
      <c r="O47" s="62"/>
      <c r="P47" s="31"/>
      <c r="Q47" s="62"/>
    </row>
    <row r="48" spans="1:17" ht="51" customHeight="1" x14ac:dyDescent="0.25">
      <c r="A48" s="30"/>
      <c r="B48" s="33"/>
      <c r="C48" s="33"/>
      <c r="D48" s="33"/>
      <c r="E48" s="33"/>
      <c r="F48" s="62"/>
      <c r="G48" s="34"/>
      <c r="H48" s="34"/>
      <c r="I48" s="62"/>
      <c r="J48" s="62"/>
      <c r="K48" s="62"/>
      <c r="L48" s="62"/>
      <c r="M48" s="62"/>
      <c r="N48" s="62"/>
      <c r="O48" s="62"/>
      <c r="P48" s="31"/>
      <c r="Q48" s="62"/>
    </row>
    <row r="49" spans="1:17" ht="3.75" customHeight="1" x14ac:dyDescent="0.25">
      <c r="A49" s="30"/>
      <c r="B49" s="33"/>
      <c r="C49" s="33"/>
      <c r="D49" s="33"/>
      <c r="E49" s="33"/>
      <c r="F49" s="62"/>
      <c r="G49" s="34"/>
      <c r="H49" s="34"/>
      <c r="I49" s="62"/>
      <c r="J49" s="62"/>
      <c r="K49" s="62"/>
      <c r="L49" s="62"/>
      <c r="M49" s="62"/>
      <c r="N49" s="62"/>
      <c r="O49" s="62"/>
      <c r="P49" s="31"/>
      <c r="Q49" s="62"/>
    </row>
    <row r="50" spans="1:17" ht="16.5" thickBot="1" x14ac:dyDescent="0.3">
      <c r="A50" s="118" t="s">
        <v>241</v>
      </c>
      <c r="B50" s="118"/>
      <c r="C50" s="118"/>
      <c r="D50" s="118"/>
      <c r="E50" s="118"/>
      <c r="F50" s="118"/>
      <c r="G50" s="118"/>
      <c r="H50" s="118"/>
      <c r="I50" s="118"/>
      <c r="J50" s="118"/>
      <c r="K50" s="118"/>
      <c r="L50" s="118"/>
      <c r="M50" s="118"/>
      <c r="N50" s="118"/>
      <c r="O50" s="118"/>
      <c r="P50" s="118"/>
      <c r="Q50" s="112"/>
    </row>
    <row r="51" spans="1:17" ht="3.75" customHeight="1" x14ac:dyDescent="0.25">
      <c r="A51" s="62"/>
      <c r="B51" s="62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</row>
    <row r="52" spans="1:17" ht="30.75" customHeight="1" x14ac:dyDescent="0.25">
      <c r="A52" s="35" t="s">
        <v>37</v>
      </c>
      <c r="B52" s="147" t="s">
        <v>6</v>
      </c>
      <c r="C52" s="145" t="s">
        <v>38</v>
      </c>
      <c r="D52" s="145" t="s">
        <v>39</v>
      </c>
      <c r="E52" s="145" t="s">
        <v>40</v>
      </c>
      <c r="F52" s="145" t="s">
        <v>41</v>
      </c>
      <c r="G52" s="145" t="s">
        <v>42</v>
      </c>
      <c r="H52" s="145" t="s">
        <v>43</v>
      </c>
      <c r="I52" s="145" t="s">
        <v>44</v>
      </c>
      <c r="J52" s="145" t="s">
        <v>45</v>
      </c>
      <c r="K52" s="62"/>
      <c r="L52" s="62"/>
      <c r="M52" s="36" t="s">
        <v>46</v>
      </c>
      <c r="N52" s="37">
        <f>C65+D65</f>
        <v>23077</v>
      </c>
      <c r="O52" s="42">
        <f>N52/N$56</f>
        <v>0.17335096114120024</v>
      </c>
      <c r="P52" s="114"/>
      <c r="Q52" s="62"/>
    </row>
    <row r="53" spans="1:17" x14ac:dyDescent="0.25">
      <c r="A53" s="7" t="s">
        <v>10</v>
      </c>
      <c r="B53" s="8">
        <f t="shared" ref="B53:B64" si="4">SUM(C53:J53)</f>
        <v>14491</v>
      </c>
      <c r="C53" s="9">
        <v>698</v>
      </c>
      <c r="D53" s="9">
        <v>1505</v>
      </c>
      <c r="E53" s="9">
        <v>1681</v>
      </c>
      <c r="F53" s="9">
        <v>2271</v>
      </c>
      <c r="G53" s="9">
        <v>3328</v>
      </c>
      <c r="H53" s="9">
        <v>2634</v>
      </c>
      <c r="I53" s="9">
        <v>1544</v>
      </c>
      <c r="J53" s="9">
        <v>830</v>
      </c>
      <c r="K53" s="10"/>
      <c r="L53" s="10"/>
      <c r="M53" s="36" t="s">
        <v>47</v>
      </c>
      <c r="N53" s="37">
        <f>E65</f>
        <v>17127</v>
      </c>
      <c r="O53" s="42">
        <f>N53/N$56</f>
        <v>0.12865545397865133</v>
      </c>
      <c r="P53" s="38"/>
      <c r="Q53" s="10"/>
    </row>
    <row r="54" spans="1:17" x14ac:dyDescent="0.25">
      <c r="A54" s="12" t="s">
        <v>12</v>
      </c>
      <c r="B54" s="13">
        <f t="shared" si="4"/>
        <v>12941</v>
      </c>
      <c r="C54" s="9">
        <v>682</v>
      </c>
      <c r="D54" s="9">
        <v>1472</v>
      </c>
      <c r="E54" s="9">
        <v>1529</v>
      </c>
      <c r="F54" s="9">
        <v>2055</v>
      </c>
      <c r="G54" s="9">
        <v>2811</v>
      </c>
      <c r="H54" s="9">
        <v>2230</v>
      </c>
      <c r="I54" s="9">
        <v>1334</v>
      </c>
      <c r="J54" s="9">
        <v>828</v>
      </c>
      <c r="K54" s="10"/>
      <c r="L54" s="10"/>
      <c r="M54" s="36" t="s">
        <v>48</v>
      </c>
      <c r="N54" s="37">
        <f>F65+G65+H65+I65</f>
        <v>84691</v>
      </c>
      <c r="O54" s="42">
        <f>N54/N$56</f>
        <v>0.63618608354679507</v>
      </c>
      <c r="P54" s="38"/>
      <c r="Q54" s="10"/>
    </row>
    <row r="55" spans="1:17" x14ac:dyDescent="0.25">
      <c r="A55" s="12" t="s">
        <v>14</v>
      </c>
      <c r="B55" s="13">
        <f t="shared" si="4"/>
        <v>14420</v>
      </c>
      <c r="C55" s="9">
        <v>692</v>
      </c>
      <c r="D55" s="9">
        <v>1564</v>
      </c>
      <c r="E55" s="9">
        <v>1764</v>
      </c>
      <c r="F55" s="9">
        <v>2249</v>
      </c>
      <c r="G55" s="9">
        <v>3264</v>
      </c>
      <c r="H55" s="9">
        <v>2435</v>
      </c>
      <c r="I55" s="9">
        <v>1570</v>
      </c>
      <c r="J55" s="9">
        <v>882</v>
      </c>
      <c r="K55" s="10"/>
      <c r="L55" s="10"/>
      <c r="M55" s="36" t="s">
        <v>49</v>
      </c>
      <c r="N55" s="37">
        <f>J65</f>
        <v>8228</v>
      </c>
      <c r="O55" s="42">
        <f>N55/N$56</f>
        <v>6.1807501333353367E-2</v>
      </c>
      <c r="P55" s="38"/>
      <c r="Q55" s="10"/>
    </row>
    <row r="56" spans="1:17" x14ac:dyDescent="0.25">
      <c r="A56" s="12" t="s">
        <v>16</v>
      </c>
      <c r="B56" s="13">
        <f t="shared" si="4"/>
        <v>14419</v>
      </c>
      <c r="C56" s="9">
        <v>739</v>
      </c>
      <c r="D56" s="9">
        <v>1705</v>
      </c>
      <c r="E56" s="9">
        <v>1808</v>
      </c>
      <c r="F56" s="9">
        <v>2289</v>
      </c>
      <c r="G56" s="9">
        <v>3110</v>
      </c>
      <c r="H56" s="9">
        <v>2364</v>
      </c>
      <c r="I56" s="9">
        <v>1516</v>
      </c>
      <c r="J56" s="9">
        <v>888</v>
      </c>
      <c r="K56" s="10"/>
      <c r="L56" s="10"/>
      <c r="M56" s="40" t="s">
        <v>6</v>
      </c>
      <c r="N56" s="37">
        <f>SUM(N52:N55)</f>
        <v>133123</v>
      </c>
      <c r="O56" s="134">
        <f>N56/N$56</f>
        <v>1</v>
      </c>
      <c r="P56" s="38"/>
      <c r="Q56" s="10"/>
    </row>
    <row r="57" spans="1:17" x14ac:dyDescent="0.25">
      <c r="A57" s="12" t="s">
        <v>18</v>
      </c>
      <c r="B57" s="13">
        <f t="shared" si="4"/>
        <v>15259</v>
      </c>
      <c r="C57" s="9">
        <v>863</v>
      </c>
      <c r="D57" s="9">
        <v>1873</v>
      </c>
      <c r="E57" s="9">
        <v>1940</v>
      </c>
      <c r="F57" s="9">
        <v>2224</v>
      </c>
      <c r="G57" s="9">
        <v>3232</v>
      </c>
      <c r="H57" s="9">
        <v>2580</v>
      </c>
      <c r="I57" s="9">
        <v>1586</v>
      </c>
      <c r="J57" s="9">
        <v>961</v>
      </c>
      <c r="K57" s="39"/>
      <c r="L57" s="39"/>
      <c r="M57" s="40"/>
      <c r="N57" s="40"/>
      <c r="O57" s="41"/>
      <c r="P57" s="38"/>
      <c r="Q57" s="10"/>
    </row>
    <row r="58" spans="1:17" x14ac:dyDescent="0.25">
      <c r="A58" s="12" t="s">
        <v>19</v>
      </c>
      <c r="B58" s="13">
        <f t="shared" si="4"/>
        <v>14804</v>
      </c>
      <c r="C58" s="9">
        <v>873</v>
      </c>
      <c r="D58" s="9">
        <v>1873</v>
      </c>
      <c r="E58" s="9">
        <v>1967</v>
      </c>
      <c r="F58" s="9">
        <v>2168</v>
      </c>
      <c r="G58" s="9">
        <v>3130</v>
      </c>
      <c r="H58" s="9">
        <v>2437</v>
      </c>
      <c r="I58" s="9">
        <v>1480</v>
      </c>
      <c r="J58" s="9">
        <v>876</v>
      </c>
      <c r="K58" s="39"/>
      <c r="L58" s="39"/>
      <c r="M58" s="36"/>
      <c r="N58" s="40"/>
      <c r="O58" s="41"/>
      <c r="P58" s="42"/>
      <c r="Q58" s="10"/>
    </row>
    <row r="59" spans="1:17" x14ac:dyDescent="0.25">
      <c r="A59" s="12" t="s">
        <v>20</v>
      </c>
      <c r="B59" s="13">
        <f t="shared" si="4"/>
        <v>15334</v>
      </c>
      <c r="C59" s="9">
        <v>906</v>
      </c>
      <c r="D59" s="9">
        <v>1971</v>
      </c>
      <c r="E59" s="9">
        <v>2107</v>
      </c>
      <c r="F59" s="9">
        <v>2225</v>
      </c>
      <c r="G59" s="9">
        <v>3223</v>
      </c>
      <c r="H59" s="9">
        <v>2438</v>
      </c>
      <c r="I59" s="9">
        <v>1540</v>
      </c>
      <c r="J59" s="9">
        <v>924</v>
      </c>
      <c r="K59" s="39"/>
      <c r="L59" s="39"/>
      <c r="M59" s="36"/>
      <c r="N59" s="40"/>
      <c r="O59" s="41"/>
      <c r="P59" s="42"/>
      <c r="Q59" s="10"/>
    </row>
    <row r="60" spans="1:17" x14ac:dyDescent="0.25">
      <c r="A60" s="12" t="s">
        <v>21</v>
      </c>
      <c r="B60" s="13">
        <f t="shared" si="4"/>
        <v>15245</v>
      </c>
      <c r="C60" s="9">
        <v>898</v>
      </c>
      <c r="D60" s="9">
        <v>1867</v>
      </c>
      <c r="E60" s="9">
        <v>2012</v>
      </c>
      <c r="F60" s="9">
        <v>2215</v>
      </c>
      <c r="G60" s="9">
        <v>3258</v>
      </c>
      <c r="H60" s="9">
        <v>2410</v>
      </c>
      <c r="I60" s="9">
        <v>1526</v>
      </c>
      <c r="J60" s="9">
        <v>1059</v>
      </c>
      <c r="K60" s="39"/>
      <c r="L60" s="39"/>
      <c r="M60" s="36"/>
      <c r="N60" s="40"/>
      <c r="O60" s="41"/>
      <c r="P60" s="42"/>
      <c r="Q60" s="10"/>
    </row>
    <row r="61" spans="1:17" x14ac:dyDescent="0.25">
      <c r="A61" s="12" t="s">
        <v>22</v>
      </c>
      <c r="B61" s="13">
        <f t="shared" si="4"/>
        <v>16210</v>
      </c>
      <c r="C61" s="9">
        <v>941</v>
      </c>
      <c r="D61" s="9">
        <v>1955</v>
      </c>
      <c r="E61" s="9">
        <v>2319</v>
      </c>
      <c r="F61" s="9">
        <v>2472</v>
      </c>
      <c r="G61" s="9">
        <v>3323</v>
      </c>
      <c r="H61" s="9">
        <v>2640</v>
      </c>
      <c r="I61" s="9">
        <v>1580</v>
      </c>
      <c r="J61" s="9">
        <v>980</v>
      </c>
      <c r="K61" s="10"/>
      <c r="L61" s="10"/>
      <c r="M61" s="36"/>
      <c r="N61" s="40"/>
      <c r="O61" s="41"/>
      <c r="P61" s="42"/>
      <c r="Q61" s="10"/>
    </row>
    <row r="62" spans="1:17" hidden="1" x14ac:dyDescent="0.25">
      <c r="A62" s="12" t="s">
        <v>23</v>
      </c>
      <c r="B62" s="13">
        <f t="shared" si="4"/>
        <v>0</v>
      </c>
      <c r="C62" s="9"/>
      <c r="D62" s="9"/>
      <c r="E62" s="9"/>
      <c r="F62" s="9"/>
      <c r="G62" s="9"/>
      <c r="H62" s="9"/>
      <c r="I62" s="9"/>
      <c r="J62" s="9"/>
      <c r="K62" s="10"/>
      <c r="L62" s="10"/>
      <c r="M62" s="36"/>
      <c r="N62" s="40"/>
      <c r="O62" s="41"/>
      <c r="P62" s="42"/>
      <c r="Q62" s="10"/>
    </row>
    <row r="63" spans="1:17" hidden="1" x14ac:dyDescent="0.25">
      <c r="A63" s="12" t="s">
        <v>24</v>
      </c>
      <c r="B63" s="13">
        <f t="shared" si="4"/>
        <v>0</v>
      </c>
      <c r="C63" s="9"/>
      <c r="D63" s="9"/>
      <c r="E63" s="9"/>
      <c r="F63" s="9"/>
      <c r="G63" s="9"/>
      <c r="H63" s="9"/>
      <c r="I63" s="9"/>
      <c r="J63" s="9"/>
      <c r="K63" s="10"/>
      <c r="L63" s="10"/>
      <c r="M63" s="36"/>
      <c r="N63" s="40"/>
      <c r="O63" s="41"/>
      <c r="P63" s="42"/>
      <c r="Q63" s="10"/>
    </row>
    <row r="64" spans="1:17" hidden="1" x14ac:dyDescent="0.25">
      <c r="A64" s="18" t="s">
        <v>25</v>
      </c>
      <c r="B64" s="16">
        <f t="shared" si="4"/>
        <v>0</v>
      </c>
      <c r="C64" s="17"/>
      <c r="D64" s="17"/>
      <c r="E64" s="17"/>
      <c r="F64" s="17"/>
      <c r="G64" s="17"/>
      <c r="H64" s="17"/>
      <c r="I64" s="17"/>
      <c r="J64" s="17"/>
      <c r="K64" s="10"/>
      <c r="L64" s="10"/>
      <c r="M64" s="36"/>
      <c r="N64" s="40"/>
      <c r="O64" s="41"/>
      <c r="P64" s="42"/>
      <c r="Q64" s="10"/>
    </row>
    <row r="65" spans="1:17" x14ac:dyDescent="0.25">
      <c r="A65" s="146" t="s">
        <v>6</v>
      </c>
      <c r="B65" s="19">
        <f t="shared" ref="B65:J65" si="5">SUM(B53:B64)</f>
        <v>133123</v>
      </c>
      <c r="C65" s="19">
        <f t="shared" si="5"/>
        <v>7292</v>
      </c>
      <c r="D65" s="19">
        <f t="shared" si="5"/>
        <v>15785</v>
      </c>
      <c r="E65" s="19">
        <f t="shared" si="5"/>
        <v>17127</v>
      </c>
      <c r="F65" s="19">
        <f t="shared" si="5"/>
        <v>20168</v>
      </c>
      <c r="G65" s="19">
        <f t="shared" si="5"/>
        <v>28679</v>
      </c>
      <c r="H65" s="19">
        <f t="shared" si="5"/>
        <v>22168</v>
      </c>
      <c r="I65" s="19">
        <f t="shared" si="5"/>
        <v>13676</v>
      </c>
      <c r="J65" s="19">
        <f t="shared" si="5"/>
        <v>8228</v>
      </c>
      <c r="K65" s="10"/>
      <c r="L65" s="10"/>
      <c r="P65" s="40"/>
      <c r="Q65" s="10"/>
    </row>
    <row r="66" spans="1:17" ht="15.75" thickBot="1" x14ac:dyDescent="0.3">
      <c r="A66" s="20" t="s">
        <v>26</v>
      </c>
      <c r="B66" s="143">
        <f t="shared" ref="B66:J66" si="6">B65/$B65</f>
        <v>1</v>
      </c>
      <c r="C66" s="143">
        <f t="shared" si="6"/>
        <v>5.4776409786438107E-2</v>
      </c>
      <c r="D66" s="143">
        <f t="shared" si="6"/>
        <v>0.11857455135476214</v>
      </c>
      <c r="E66" s="143">
        <f t="shared" si="6"/>
        <v>0.12865545397865133</v>
      </c>
      <c r="F66" s="143">
        <f t="shared" si="6"/>
        <v>0.15149898965618264</v>
      </c>
      <c r="G66" s="143">
        <f t="shared" si="6"/>
        <v>0.21543234452348581</v>
      </c>
      <c r="H66" s="143">
        <f t="shared" si="6"/>
        <v>0.1665226895427537</v>
      </c>
      <c r="I66" s="143">
        <f t="shared" si="6"/>
        <v>0.10273205982437295</v>
      </c>
      <c r="J66" s="143">
        <f t="shared" si="6"/>
        <v>6.1807501333353367E-2</v>
      </c>
      <c r="K66" s="10"/>
      <c r="L66" s="10"/>
      <c r="M66" s="10"/>
      <c r="N66" s="10"/>
      <c r="O66" s="10"/>
      <c r="P66" s="40"/>
      <c r="Q66" s="10"/>
    </row>
    <row r="67" spans="1:17" x14ac:dyDescent="0.25">
      <c r="A67" s="115" t="s">
        <v>258</v>
      </c>
      <c r="B67" s="116"/>
      <c r="C67" s="62"/>
      <c r="D67" s="62"/>
      <c r="E67" s="62"/>
      <c r="F67" s="116"/>
      <c r="G67" s="116"/>
      <c r="H67" s="116"/>
      <c r="I67" s="116"/>
      <c r="J67" s="62"/>
      <c r="K67" s="62"/>
      <c r="L67" s="117"/>
      <c r="M67" s="62"/>
      <c r="N67" s="62"/>
      <c r="O67" s="62"/>
      <c r="P67" s="117"/>
      <c r="Q67" s="10"/>
    </row>
    <row r="68" spans="1:17" ht="3.75" customHeight="1" x14ac:dyDescent="0.25">
      <c r="A68" s="115"/>
      <c r="B68" s="116"/>
      <c r="C68" s="62"/>
      <c r="D68" s="62"/>
      <c r="E68" s="62"/>
      <c r="F68" s="116"/>
      <c r="G68" s="116"/>
      <c r="H68" s="116"/>
      <c r="I68" s="116"/>
      <c r="J68" s="62"/>
      <c r="K68" s="62"/>
      <c r="L68" s="114"/>
      <c r="M68" s="38"/>
      <c r="N68" s="43"/>
      <c r="O68" s="44"/>
      <c r="P68" s="114"/>
      <c r="Q68" s="10"/>
    </row>
    <row r="69" spans="1:17" ht="16.5" thickBot="1" x14ac:dyDescent="0.3">
      <c r="A69" s="118" t="s">
        <v>242</v>
      </c>
      <c r="B69" s="112"/>
      <c r="C69" s="112"/>
      <c r="D69" s="112"/>
      <c r="E69" s="112"/>
      <c r="F69" s="112"/>
      <c r="G69" s="62"/>
      <c r="H69" s="111" t="s">
        <v>243</v>
      </c>
      <c r="I69" s="112"/>
      <c r="J69" s="112"/>
      <c r="K69" s="112"/>
      <c r="L69" s="119"/>
      <c r="M69" s="119"/>
      <c r="N69" s="119"/>
      <c r="O69" s="119"/>
      <c r="P69" s="119"/>
      <c r="Q69" s="111"/>
    </row>
    <row r="70" spans="1:17" ht="3.75" customHeight="1" x14ac:dyDescent="0.25">
      <c r="A70" s="120"/>
      <c r="B70" s="120"/>
      <c r="C70" s="120"/>
      <c r="D70" s="120"/>
      <c r="E70" s="120"/>
      <c r="F70" s="120"/>
      <c r="G70" s="120"/>
      <c r="H70" s="120"/>
      <c r="I70" s="120"/>
      <c r="J70" s="120"/>
      <c r="K70" s="120"/>
      <c r="L70" s="120"/>
      <c r="M70" s="120"/>
      <c r="N70" s="120"/>
      <c r="O70" s="120"/>
      <c r="P70" s="120"/>
      <c r="Q70" s="62"/>
    </row>
    <row r="71" spans="1:17" ht="34.5" customHeight="1" x14ac:dyDescent="0.25">
      <c r="A71" s="173" t="s">
        <v>5</v>
      </c>
      <c r="B71" s="165" t="s">
        <v>6</v>
      </c>
      <c r="C71" s="174" t="s">
        <v>50</v>
      </c>
      <c r="D71" s="158" t="s">
        <v>51</v>
      </c>
      <c r="E71" s="158" t="s">
        <v>52</v>
      </c>
      <c r="F71" s="158" t="s">
        <v>53</v>
      </c>
      <c r="G71" s="45"/>
      <c r="H71" s="173" t="s">
        <v>5</v>
      </c>
      <c r="I71" s="174" t="s">
        <v>54</v>
      </c>
      <c r="J71" s="174" t="s">
        <v>6</v>
      </c>
      <c r="K71" s="158" t="s">
        <v>55</v>
      </c>
      <c r="L71" s="158"/>
      <c r="M71" s="158"/>
      <c r="N71" s="158" t="s">
        <v>6</v>
      </c>
      <c r="O71" s="158" t="s">
        <v>56</v>
      </c>
      <c r="P71" s="158"/>
      <c r="Q71" s="158"/>
    </row>
    <row r="72" spans="1:17" ht="16.5" x14ac:dyDescent="0.25">
      <c r="A72" s="173"/>
      <c r="B72" s="165"/>
      <c r="C72" s="174"/>
      <c r="D72" s="165"/>
      <c r="E72" s="165"/>
      <c r="F72" s="165"/>
      <c r="G72" s="45"/>
      <c r="H72" s="173"/>
      <c r="I72" s="174"/>
      <c r="J72" s="174"/>
      <c r="K72" s="46" t="s">
        <v>57</v>
      </c>
      <c r="L72" s="46" t="s">
        <v>58</v>
      </c>
      <c r="M72" s="46" t="s">
        <v>59</v>
      </c>
      <c r="N72" s="158"/>
      <c r="O72" s="47" t="s">
        <v>57</v>
      </c>
      <c r="P72" s="47" t="s">
        <v>58</v>
      </c>
      <c r="Q72" s="47" t="s">
        <v>59</v>
      </c>
    </row>
    <row r="73" spans="1:17" ht="15" customHeight="1" x14ac:dyDescent="0.25">
      <c r="A73" s="48" t="s">
        <v>10</v>
      </c>
      <c r="B73" s="8">
        <f t="shared" ref="B73:B84" si="7">SUM(C73:F73)</f>
        <v>14491</v>
      </c>
      <c r="C73" s="9">
        <v>70</v>
      </c>
      <c r="D73" s="9">
        <v>7458</v>
      </c>
      <c r="E73" s="9">
        <v>5748</v>
      </c>
      <c r="F73" s="9">
        <v>1215</v>
      </c>
      <c r="G73" s="121"/>
      <c r="H73" s="48" t="s">
        <v>10</v>
      </c>
      <c r="I73" s="49">
        <v>244</v>
      </c>
      <c r="J73" s="8">
        <f t="shared" ref="J73:J84" si="8">K73+L73+M73</f>
        <v>558</v>
      </c>
      <c r="K73" s="50">
        <v>359</v>
      </c>
      <c r="L73" s="50">
        <v>196</v>
      </c>
      <c r="M73" s="50">
        <v>3</v>
      </c>
      <c r="N73" s="8">
        <f t="shared" ref="N73:N84" si="9">O73+P73+Q73</f>
        <v>4</v>
      </c>
      <c r="O73" s="50">
        <v>2</v>
      </c>
      <c r="P73" s="50">
        <v>2</v>
      </c>
      <c r="Q73" s="50">
        <v>0</v>
      </c>
    </row>
    <row r="74" spans="1:17" x14ac:dyDescent="0.25">
      <c r="A74" s="12" t="s">
        <v>12</v>
      </c>
      <c r="B74" s="13">
        <f t="shared" si="7"/>
        <v>12941</v>
      </c>
      <c r="C74" s="9">
        <v>56</v>
      </c>
      <c r="D74" s="9">
        <v>6600</v>
      </c>
      <c r="E74" s="9">
        <v>5167</v>
      </c>
      <c r="F74" s="9">
        <v>1118</v>
      </c>
      <c r="G74" s="121"/>
      <c r="H74" s="12" t="s">
        <v>12</v>
      </c>
      <c r="I74" s="49">
        <v>230</v>
      </c>
      <c r="J74" s="13">
        <f t="shared" si="8"/>
        <v>476</v>
      </c>
      <c r="K74" s="50">
        <v>298</v>
      </c>
      <c r="L74" s="50">
        <v>174</v>
      </c>
      <c r="M74" s="50">
        <v>4</v>
      </c>
      <c r="N74" s="13">
        <f t="shared" si="9"/>
        <v>8</v>
      </c>
      <c r="O74" s="50">
        <v>5</v>
      </c>
      <c r="P74" s="50">
        <v>3</v>
      </c>
      <c r="Q74" s="50">
        <v>0</v>
      </c>
    </row>
    <row r="75" spans="1:17" x14ac:dyDescent="0.25">
      <c r="A75" s="51" t="s">
        <v>14</v>
      </c>
      <c r="B75" s="13">
        <f t="shared" si="7"/>
        <v>14420</v>
      </c>
      <c r="C75" s="9">
        <v>86</v>
      </c>
      <c r="D75" s="9">
        <v>7207</v>
      </c>
      <c r="E75" s="9">
        <v>5834</v>
      </c>
      <c r="F75" s="9">
        <v>1293</v>
      </c>
      <c r="G75" s="121"/>
      <c r="H75" s="51" t="s">
        <v>14</v>
      </c>
      <c r="I75" s="49">
        <v>254</v>
      </c>
      <c r="J75" s="13">
        <f t="shared" si="8"/>
        <v>556</v>
      </c>
      <c r="K75" s="50">
        <v>347</v>
      </c>
      <c r="L75" s="50">
        <v>202</v>
      </c>
      <c r="M75" s="50">
        <v>7</v>
      </c>
      <c r="N75" s="13">
        <f t="shared" si="9"/>
        <v>3</v>
      </c>
      <c r="O75" s="50">
        <v>0</v>
      </c>
      <c r="P75" s="50">
        <v>3</v>
      </c>
      <c r="Q75" s="50">
        <v>0</v>
      </c>
    </row>
    <row r="76" spans="1:17" x14ac:dyDescent="0.25">
      <c r="A76" s="12" t="s">
        <v>16</v>
      </c>
      <c r="B76" s="13">
        <f t="shared" si="7"/>
        <v>14419</v>
      </c>
      <c r="C76" s="9">
        <v>87</v>
      </c>
      <c r="D76" s="9">
        <v>7215</v>
      </c>
      <c r="E76" s="9">
        <v>5720</v>
      </c>
      <c r="F76" s="9">
        <v>1397</v>
      </c>
      <c r="G76" s="121"/>
      <c r="H76" s="12" t="s">
        <v>16</v>
      </c>
      <c r="I76" s="49">
        <v>296</v>
      </c>
      <c r="J76" s="13">
        <f t="shared" si="8"/>
        <v>599</v>
      </c>
      <c r="K76" s="50">
        <v>381</v>
      </c>
      <c r="L76" s="50">
        <v>211</v>
      </c>
      <c r="M76" s="50">
        <v>7</v>
      </c>
      <c r="N76" s="13">
        <f t="shared" si="9"/>
        <v>8</v>
      </c>
      <c r="O76" s="50">
        <v>6</v>
      </c>
      <c r="P76" s="50">
        <v>2</v>
      </c>
      <c r="Q76" s="50">
        <v>0</v>
      </c>
    </row>
    <row r="77" spans="1:17" x14ac:dyDescent="0.25">
      <c r="A77" s="51" t="s">
        <v>18</v>
      </c>
      <c r="B77" s="13">
        <f t="shared" si="7"/>
        <v>15259</v>
      </c>
      <c r="C77" s="9">
        <v>81</v>
      </c>
      <c r="D77" s="9">
        <v>7527</v>
      </c>
      <c r="E77" s="9">
        <v>6206</v>
      </c>
      <c r="F77" s="9">
        <v>1445</v>
      </c>
      <c r="G77" s="121"/>
      <c r="H77" s="51" t="s">
        <v>18</v>
      </c>
      <c r="I77" s="49">
        <v>329</v>
      </c>
      <c r="J77" s="13">
        <f t="shared" si="8"/>
        <v>616</v>
      </c>
      <c r="K77" s="50">
        <v>397</v>
      </c>
      <c r="L77" s="50">
        <v>213</v>
      </c>
      <c r="M77" s="50">
        <v>6</v>
      </c>
      <c r="N77" s="52">
        <f t="shared" si="9"/>
        <v>17</v>
      </c>
      <c r="O77" s="50">
        <v>15</v>
      </c>
      <c r="P77" s="50">
        <v>2</v>
      </c>
      <c r="Q77" s="50">
        <v>0</v>
      </c>
    </row>
    <row r="78" spans="1:17" x14ac:dyDescent="0.25">
      <c r="A78" s="12" t="s">
        <v>19</v>
      </c>
      <c r="B78" s="13">
        <f t="shared" si="7"/>
        <v>14804</v>
      </c>
      <c r="C78" s="9">
        <v>93</v>
      </c>
      <c r="D78" s="9">
        <v>7500</v>
      </c>
      <c r="E78" s="9">
        <v>5868</v>
      </c>
      <c r="F78" s="9">
        <v>1343</v>
      </c>
      <c r="G78" s="121"/>
      <c r="H78" s="12" t="s">
        <v>19</v>
      </c>
      <c r="I78" s="49">
        <v>321</v>
      </c>
      <c r="J78" s="13">
        <f t="shared" si="8"/>
        <v>595</v>
      </c>
      <c r="K78" s="50">
        <v>369</v>
      </c>
      <c r="L78" s="50">
        <v>222</v>
      </c>
      <c r="M78" s="50">
        <v>4</v>
      </c>
      <c r="N78" s="13">
        <f t="shared" si="9"/>
        <v>9</v>
      </c>
      <c r="O78" s="50">
        <v>5</v>
      </c>
      <c r="P78" s="50">
        <v>4</v>
      </c>
      <c r="Q78" s="50">
        <v>0</v>
      </c>
    </row>
    <row r="79" spans="1:17" x14ac:dyDescent="0.25">
      <c r="A79" s="51" t="s">
        <v>20</v>
      </c>
      <c r="B79" s="13">
        <f t="shared" si="7"/>
        <v>15334</v>
      </c>
      <c r="C79" s="9">
        <v>114</v>
      </c>
      <c r="D79" s="9">
        <v>7909</v>
      </c>
      <c r="E79" s="9">
        <v>5845</v>
      </c>
      <c r="F79" s="9">
        <v>1466</v>
      </c>
      <c r="G79" s="121"/>
      <c r="H79" s="12" t="s">
        <v>20</v>
      </c>
      <c r="I79" s="49">
        <v>252</v>
      </c>
      <c r="J79" s="13">
        <f t="shared" si="8"/>
        <v>647</v>
      </c>
      <c r="K79" s="50">
        <v>447</v>
      </c>
      <c r="L79" s="50">
        <v>197</v>
      </c>
      <c r="M79" s="50">
        <v>3</v>
      </c>
      <c r="N79" s="13">
        <f t="shared" si="9"/>
        <v>4</v>
      </c>
      <c r="O79" s="50">
        <v>2</v>
      </c>
      <c r="P79" s="50">
        <v>2</v>
      </c>
      <c r="Q79" s="50">
        <v>0</v>
      </c>
    </row>
    <row r="80" spans="1:17" x14ac:dyDescent="0.25">
      <c r="A80" s="12" t="s">
        <v>21</v>
      </c>
      <c r="B80" s="13">
        <f t="shared" si="7"/>
        <v>15245</v>
      </c>
      <c r="C80" s="9">
        <v>96</v>
      </c>
      <c r="D80" s="9">
        <v>7764</v>
      </c>
      <c r="E80" s="9">
        <v>5911</v>
      </c>
      <c r="F80" s="9">
        <v>1474</v>
      </c>
      <c r="G80" s="121"/>
      <c r="H80" s="12" t="s">
        <v>21</v>
      </c>
      <c r="I80" s="49">
        <v>358</v>
      </c>
      <c r="J80" s="13">
        <f t="shared" si="8"/>
        <v>695</v>
      </c>
      <c r="K80" s="50">
        <v>480</v>
      </c>
      <c r="L80" s="50">
        <v>208</v>
      </c>
      <c r="M80" s="50">
        <v>7</v>
      </c>
      <c r="N80" s="13">
        <f t="shared" si="9"/>
        <v>3</v>
      </c>
      <c r="O80" s="50">
        <v>3</v>
      </c>
      <c r="P80" s="50">
        <v>0</v>
      </c>
      <c r="Q80" s="50">
        <v>0</v>
      </c>
    </row>
    <row r="81" spans="1:17" x14ac:dyDescent="0.25">
      <c r="A81" s="51" t="s">
        <v>22</v>
      </c>
      <c r="B81" s="13">
        <f t="shared" si="7"/>
        <v>16210</v>
      </c>
      <c r="C81" s="9">
        <v>80</v>
      </c>
      <c r="D81" s="9">
        <v>7723</v>
      </c>
      <c r="E81" s="9">
        <v>6534</v>
      </c>
      <c r="F81" s="9">
        <v>1873</v>
      </c>
      <c r="G81" s="121"/>
      <c r="H81" s="51" t="s">
        <v>22</v>
      </c>
      <c r="I81" s="49">
        <v>332</v>
      </c>
      <c r="J81" s="13">
        <f t="shared" si="8"/>
        <v>843</v>
      </c>
      <c r="K81" s="50">
        <v>578</v>
      </c>
      <c r="L81" s="50">
        <v>259</v>
      </c>
      <c r="M81" s="50">
        <v>6</v>
      </c>
      <c r="N81" s="13">
        <f t="shared" si="9"/>
        <v>8</v>
      </c>
      <c r="O81" s="50">
        <v>8</v>
      </c>
      <c r="P81" s="50">
        <v>0</v>
      </c>
      <c r="Q81" s="50">
        <v>0</v>
      </c>
    </row>
    <row r="82" spans="1:17" hidden="1" x14ac:dyDescent="0.25">
      <c r="A82" s="12" t="s">
        <v>23</v>
      </c>
      <c r="B82" s="13">
        <f t="shared" si="7"/>
        <v>0</v>
      </c>
      <c r="C82" s="9"/>
      <c r="D82" s="9"/>
      <c r="E82" s="9"/>
      <c r="F82" s="9"/>
      <c r="G82" s="45"/>
      <c r="H82" s="12" t="s">
        <v>23</v>
      </c>
      <c r="I82" s="49"/>
      <c r="J82" s="13">
        <f t="shared" si="8"/>
        <v>0</v>
      </c>
      <c r="K82" s="50"/>
      <c r="L82" s="50"/>
      <c r="M82" s="50"/>
      <c r="N82" s="13">
        <f t="shared" si="9"/>
        <v>0</v>
      </c>
      <c r="O82" s="50"/>
      <c r="P82" s="50"/>
      <c r="Q82" s="50"/>
    </row>
    <row r="83" spans="1:17" hidden="1" x14ac:dyDescent="0.25">
      <c r="A83" s="51" t="s">
        <v>24</v>
      </c>
      <c r="B83" s="13">
        <f t="shared" si="7"/>
        <v>0</v>
      </c>
      <c r="C83" s="9"/>
      <c r="D83" s="9"/>
      <c r="E83" s="9"/>
      <c r="F83" s="9"/>
      <c r="G83" s="45"/>
      <c r="H83" s="51" t="s">
        <v>24</v>
      </c>
      <c r="I83" s="49"/>
      <c r="J83" s="13">
        <f t="shared" si="8"/>
        <v>0</v>
      </c>
      <c r="K83" s="50"/>
      <c r="L83" s="50"/>
      <c r="M83" s="50"/>
      <c r="N83" s="13">
        <f t="shared" si="9"/>
        <v>0</v>
      </c>
      <c r="O83" s="50"/>
      <c r="P83" s="50"/>
      <c r="Q83" s="50"/>
    </row>
    <row r="84" spans="1:17" hidden="1" x14ac:dyDescent="0.25">
      <c r="A84" s="53" t="s">
        <v>25</v>
      </c>
      <c r="B84" s="54">
        <f t="shared" si="7"/>
        <v>0</v>
      </c>
      <c r="C84" s="17"/>
      <c r="D84" s="17"/>
      <c r="E84" s="17"/>
      <c r="F84" s="17"/>
      <c r="G84" s="45"/>
      <c r="H84" s="18" t="s">
        <v>25</v>
      </c>
      <c r="I84" s="55"/>
      <c r="J84" s="16">
        <f t="shared" si="8"/>
        <v>0</v>
      </c>
      <c r="K84" s="56"/>
      <c r="L84" s="56"/>
      <c r="M84" s="56"/>
      <c r="N84" s="16">
        <f t="shared" si="9"/>
        <v>0</v>
      </c>
      <c r="O84" s="56"/>
      <c r="P84" s="56"/>
      <c r="Q84" s="56"/>
    </row>
    <row r="85" spans="1:17" x14ac:dyDescent="0.25">
      <c r="A85" s="57" t="s">
        <v>6</v>
      </c>
      <c r="B85" s="58">
        <f>SUM(B73:B84)</f>
        <v>133123</v>
      </c>
      <c r="C85" s="58">
        <f>SUM(C73:C84)</f>
        <v>763</v>
      </c>
      <c r="D85" s="58">
        <f>SUM(D73:D84)</f>
        <v>66903</v>
      </c>
      <c r="E85" s="58">
        <f>SUM(E73:E84)</f>
        <v>52833</v>
      </c>
      <c r="F85" s="58">
        <f>SUM(F73:F84)</f>
        <v>12624</v>
      </c>
      <c r="G85" s="45"/>
      <c r="H85" s="59" t="s">
        <v>6</v>
      </c>
      <c r="I85" s="19">
        <f t="shared" ref="I85:Q85" si="10">SUM(I73:I84)</f>
        <v>2616</v>
      </c>
      <c r="J85" s="19">
        <f t="shared" si="10"/>
        <v>5585</v>
      </c>
      <c r="K85" s="19">
        <f t="shared" si="10"/>
        <v>3656</v>
      </c>
      <c r="L85" s="19">
        <f t="shared" si="10"/>
        <v>1882</v>
      </c>
      <c r="M85" s="19">
        <f t="shared" si="10"/>
        <v>47</v>
      </c>
      <c r="N85" s="19">
        <f t="shared" si="10"/>
        <v>64</v>
      </c>
      <c r="O85" s="19">
        <f t="shared" si="10"/>
        <v>46</v>
      </c>
      <c r="P85" s="19">
        <f t="shared" si="10"/>
        <v>18</v>
      </c>
      <c r="Q85" s="19">
        <f t="shared" si="10"/>
        <v>0</v>
      </c>
    </row>
    <row r="86" spans="1:17" ht="15.75" thickBot="1" x14ac:dyDescent="0.3">
      <c r="A86" s="60" t="s">
        <v>26</v>
      </c>
      <c r="B86" s="154">
        <f>B85/$B85</f>
        <v>1</v>
      </c>
      <c r="C86" s="154">
        <f>C85/$B85</f>
        <v>5.7315415067268616E-3</v>
      </c>
      <c r="D86" s="154">
        <f>D85/$B85</f>
        <v>0.502565296755632</v>
      </c>
      <c r="E86" s="154">
        <f>E85/$B85</f>
        <v>0.39687356805360458</v>
      </c>
      <c r="F86" s="154">
        <f>F85/$B85</f>
        <v>9.4829593684036567E-2</v>
      </c>
      <c r="G86" s="45"/>
      <c r="H86" s="61" t="s">
        <v>26</v>
      </c>
      <c r="I86" s="143">
        <f>I85/I85</f>
        <v>1</v>
      </c>
      <c r="J86" s="143">
        <f>J85/$J$85</f>
        <v>1</v>
      </c>
      <c r="K86" s="143">
        <f>K85/$J$85</f>
        <v>0.65461056401074302</v>
      </c>
      <c r="L86" s="143">
        <f>L85/$J$85</f>
        <v>0.3369740376007162</v>
      </c>
      <c r="M86" s="143">
        <f>M85/$J$85</f>
        <v>8.4153983885407336E-3</v>
      </c>
      <c r="N86" s="143">
        <f>N85/$N$85</f>
        <v>1</v>
      </c>
      <c r="O86" s="143">
        <f>O85/$N$85</f>
        <v>0.71875</v>
      </c>
      <c r="P86" s="143">
        <f>P85/$N$85</f>
        <v>0.28125</v>
      </c>
      <c r="Q86" s="143">
        <f>Q85/$N$85</f>
        <v>0</v>
      </c>
    </row>
    <row r="87" spans="1:17" ht="5.25" customHeight="1" x14ac:dyDescent="0.25">
      <c r="A87" s="62"/>
      <c r="B87" s="62"/>
      <c r="C87" s="116"/>
      <c r="D87" s="116"/>
      <c r="E87" s="116"/>
      <c r="F87" s="62"/>
      <c r="G87" s="62"/>
      <c r="H87" s="62"/>
      <c r="I87" s="62"/>
      <c r="J87" s="62"/>
      <c r="K87" s="62"/>
      <c r="L87" s="62"/>
      <c r="M87" s="62"/>
      <c r="N87" s="62"/>
      <c r="O87" s="62"/>
      <c r="P87" s="62"/>
      <c r="Q87" s="62"/>
    </row>
    <row r="88" spans="1:17" ht="21" customHeight="1" x14ac:dyDescent="0.25">
      <c r="A88" s="62"/>
      <c r="B88" s="62"/>
      <c r="C88" s="116"/>
      <c r="D88" s="116"/>
      <c r="E88" s="116"/>
      <c r="F88" s="62"/>
      <c r="G88" s="62"/>
      <c r="H88" s="175" t="s">
        <v>257</v>
      </c>
      <c r="I88" s="175"/>
      <c r="J88" s="175"/>
      <c r="K88" s="175"/>
      <c r="L88" s="175"/>
      <c r="M88" s="175"/>
      <c r="N88" s="175"/>
      <c r="O88" s="175"/>
      <c r="P88" s="175"/>
      <c r="Q88" s="175"/>
    </row>
    <row r="89" spans="1:17" x14ac:dyDescent="0.25">
      <c r="A89" s="62"/>
      <c r="B89" s="62"/>
      <c r="C89" s="116"/>
      <c r="D89" s="116"/>
      <c r="E89" s="116"/>
      <c r="F89" s="62"/>
      <c r="G89" s="62"/>
      <c r="H89" s="62"/>
      <c r="I89" s="62"/>
      <c r="J89" s="62"/>
      <c r="K89" s="62"/>
      <c r="L89" s="62"/>
      <c r="M89" s="62"/>
      <c r="N89" s="62"/>
      <c r="O89" s="62"/>
      <c r="P89" s="62"/>
      <c r="Q89" s="62"/>
    </row>
    <row r="90" spans="1:17" ht="55.5" customHeight="1" x14ac:dyDescent="0.25">
      <c r="A90" s="62"/>
      <c r="B90" s="62"/>
      <c r="C90" s="116"/>
      <c r="D90" s="116"/>
      <c r="E90" s="116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</row>
    <row r="91" spans="1:17" ht="3.75" customHeight="1" x14ac:dyDescent="0.25">
      <c r="A91" s="62"/>
      <c r="B91" s="62"/>
      <c r="C91" s="116"/>
      <c r="D91" s="116"/>
      <c r="E91" s="116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</row>
    <row r="92" spans="1:17" ht="16.5" thickBot="1" x14ac:dyDescent="0.3">
      <c r="A92" s="118" t="s">
        <v>244</v>
      </c>
      <c r="B92" s="118"/>
      <c r="C92" s="118"/>
      <c r="D92" s="118"/>
      <c r="E92" s="118"/>
      <c r="F92" s="118"/>
      <c r="G92" s="118"/>
      <c r="H92" s="118"/>
      <c r="I92" s="118"/>
      <c r="J92" s="118"/>
      <c r="K92" s="118"/>
      <c r="L92" s="118"/>
      <c r="M92" s="118"/>
      <c r="N92" s="118"/>
      <c r="O92" s="118"/>
      <c r="P92" s="118"/>
      <c r="Q92" s="132"/>
    </row>
    <row r="93" spans="1:17" ht="3.75" customHeight="1" x14ac:dyDescent="0.25">
      <c r="A93" s="62"/>
      <c r="B93" s="62"/>
      <c r="C93" s="62"/>
      <c r="D93" s="62"/>
      <c r="E93" s="62"/>
      <c r="F93" s="62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</row>
    <row r="94" spans="1:17" ht="38.25" x14ac:dyDescent="0.25">
      <c r="A94" s="35" t="s">
        <v>60</v>
      </c>
      <c r="B94" s="147" t="s">
        <v>6</v>
      </c>
      <c r="C94" s="145" t="s">
        <v>61</v>
      </c>
      <c r="D94" s="145" t="s">
        <v>62</v>
      </c>
      <c r="E94" s="145" t="s">
        <v>63</v>
      </c>
      <c r="F94" s="145" t="s">
        <v>64</v>
      </c>
      <c r="G94" s="145" t="s">
        <v>65</v>
      </c>
      <c r="H94" s="145" t="s">
        <v>66</v>
      </c>
      <c r="I94" s="145" t="s">
        <v>67</v>
      </c>
      <c r="J94" s="145" t="s">
        <v>68</v>
      </c>
      <c r="K94" s="62"/>
      <c r="L94" s="62"/>
      <c r="M94" s="63" t="s">
        <v>46</v>
      </c>
      <c r="N94" s="63" t="s">
        <v>47</v>
      </c>
      <c r="O94" s="63" t="s">
        <v>69</v>
      </c>
      <c r="P94" s="63" t="s">
        <v>70</v>
      </c>
      <c r="Q94" s="62"/>
    </row>
    <row r="95" spans="1:17" ht="16.5" customHeight="1" x14ac:dyDescent="0.25">
      <c r="A95" s="149" t="s">
        <v>71</v>
      </c>
      <c r="B95" s="64">
        <f>SUM(C95:J95)</f>
        <v>763</v>
      </c>
      <c r="C95" s="9">
        <v>99</v>
      </c>
      <c r="D95" s="9">
        <v>84</v>
      </c>
      <c r="E95" s="9">
        <v>63</v>
      </c>
      <c r="F95" s="9">
        <v>88</v>
      </c>
      <c r="G95" s="9">
        <v>128</v>
      </c>
      <c r="H95" s="9">
        <v>88</v>
      </c>
      <c r="I95" s="9">
        <v>72</v>
      </c>
      <c r="J95" s="9">
        <v>141</v>
      </c>
      <c r="K95" s="62"/>
      <c r="L95" s="62"/>
      <c r="M95" s="63"/>
      <c r="N95" s="63"/>
      <c r="O95" s="63"/>
      <c r="P95" s="63"/>
      <c r="Q95" s="62"/>
    </row>
    <row r="96" spans="1:17" ht="16.5" customHeight="1" x14ac:dyDescent="0.25">
      <c r="A96" s="48" t="s">
        <v>72</v>
      </c>
      <c r="B96" s="13">
        <f>SUM(C96:J96)</f>
        <v>66903</v>
      </c>
      <c r="C96" s="9">
        <v>4031</v>
      </c>
      <c r="D96" s="9">
        <v>8181</v>
      </c>
      <c r="E96" s="9">
        <v>6405</v>
      </c>
      <c r="F96" s="9">
        <v>7578</v>
      </c>
      <c r="G96" s="9">
        <v>13894</v>
      </c>
      <c r="H96" s="9">
        <v>12485</v>
      </c>
      <c r="I96" s="9">
        <v>8745</v>
      </c>
      <c r="J96" s="9">
        <v>5584</v>
      </c>
      <c r="K96" s="62"/>
      <c r="L96" s="62" t="s">
        <v>72</v>
      </c>
      <c r="M96" s="29">
        <f>C96+D96</f>
        <v>12212</v>
      </c>
      <c r="N96" s="29">
        <f>E96</f>
        <v>6405</v>
      </c>
      <c r="O96" s="29">
        <f>F96+G96+H96+I96</f>
        <v>42702</v>
      </c>
      <c r="P96" s="29">
        <f>J96</f>
        <v>5584</v>
      </c>
      <c r="Q96" s="62"/>
    </row>
    <row r="97" spans="1:17" ht="16.5" customHeight="1" x14ac:dyDescent="0.25">
      <c r="A97" s="51" t="s">
        <v>73</v>
      </c>
      <c r="B97" s="13">
        <f>SUM(C97:J97)</f>
        <v>52833</v>
      </c>
      <c r="C97" s="9">
        <v>2563</v>
      </c>
      <c r="D97" s="9">
        <v>4939</v>
      </c>
      <c r="E97" s="9">
        <v>5231</v>
      </c>
      <c r="F97" s="9">
        <v>10652</v>
      </c>
      <c r="G97" s="9">
        <v>13560</v>
      </c>
      <c r="H97" s="9">
        <v>8911</v>
      </c>
      <c r="I97" s="9">
        <v>4582</v>
      </c>
      <c r="J97" s="9">
        <v>2395</v>
      </c>
      <c r="K97" s="62"/>
      <c r="L97" s="62" t="s">
        <v>73</v>
      </c>
      <c r="M97" s="29">
        <f>C97+D97</f>
        <v>7502</v>
      </c>
      <c r="N97" s="29">
        <f>E97</f>
        <v>5231</v>
      </c>
      <c r="O97" s="29">
        <f>F97+G97+H97+I97</f>
        <v>37705</v>
      </c>
      <c r="P97" s="29">
        <f>J97</f>
        <v>2395</v>
      </c>
      <c r="Q97" s="62"/>
    </row>
    <row r="98" spans="1:17" ht="16.5" customHeight="1" x14ac:dyDescent="0.25">
      <c r="A98" s="65" t="s">
        <v>74</v>
      </c>
      <c r="B98" s="16">
        <f>SUM(C98:J98)</f>
        <v>12624</v>
      </c>
      <c r="C98" s="66">
        <v>599</v>
      </c>
      <c r="D98" s="66">
        <v>2581</v>
      </c>
      <c r="E98" s="66">
        <v>5428</v>
      </c>
      <c r="F98" s="66">
        <v>1850</v>
      </c>
      <c r="G98" s="66">
        <v>1097</v>
      </c>
      <c r="H98" s="66">
        <v>684</v>
      </c>
      <c r="I98" s="66">
        <v>277</v>
      </c>
      <c r="J98" s="66">
        <v>108</v>
      </c>
      <c r="K98" s="62"/>
      <c r="L98" s="62" t="s">
        <v>74</v>
      </c>
      <c r="M98" s="29">
        <f>C98+D98</f>
        <v>3180</v>
      </c>
      <c r="N98" s="29">
        <f>E98</f>
        <v>5428</v>
      </c>
      <c r="O98" s="29">
        <f>F98+G98+H98+I98</f>
        <v>3908</v>
      </c>
      <c r="P98" s="29">
        <f>J98</f>
        <v>108</v>
      </c>
      <c r="Q98" s="62"/>
    </row>
    <row r="99" spans="1:17" x14ac:dyDescent="0.25">
      <c r="A99" s="146" t="s">
        <v>6</v>
      </c>
      <c r="B99" s="19">
        <f t="shared" ref="B99:J99" si="11">SUM(B95:B98)</f>
        <v>133123</v>
      </c>
      <c r="C99" s="19">
        <f t="shared" si="11"/>
        <v>7292</v>
      </c>
      <c r="D99" s="19">
        <f t="shared" si="11"/>
        <v>15785</v>
      </c>
      <c r="E99" s="19">
        <f t="shared" si="11"/>
        <v>17127</v>
      </c>
      <c r="F99" s="19">
        <f t="shared" si="11"/>
        <v>20168</v>
      </c>
      <c r="G99" s="19">
        <f t="shared" si="11"/>
        <v>28679</v>
      </c>
      <c r="H99" s="19">
        <f t="shared" si="11"/>
        <v>22168</v>
      </c>
      <c r="I99" s="19">
        <f t="shared" si="11"/>
        <v>13676</v>
      </c>
      <c r="J99" s="19">
        <f t="shared" si="11"/>
        <v>8228</v>
      </c>
      <c r="K99" s="62"/>
      <c r="L99" s="62" t="s">
        <v>75</v>
      </c>
      <c r="M99" s="29">
        <f>C95+D95</f>
        <v>183</v>
      </c>
      <c r="N99" s="29">
        <f>E95</f>
        <v>63</v>
      </c>
      <c r="O99" s="29">
        <f>F95+G95+H95+I95</f>
        <v>376</v>
      </c>
      <c r="P99" s="29">
        <f>J95</f>
        <v>141</v>
      </c>
      <c r="Q99" s="62"/>
    </row>
    <row r="100" spans="1:17" ht="15.75" thickBot="1" x14ac:dyDescent="0.3">
      <c r="A100" s="20" t="s">
        <v>26</v>
      </c>
      <c r="B100" s="143">
        <f t="shared" ref="B100:J100" si="12">B99/$B99</f>
        <v>1</v>
      </c>
      <c r="C100" s="143">
        <f t="shared" si="12"/>
        <v>5.4776409786438107E-2</v>
      </c>
      <c r="D100" s="143">
        <f t="shared" si="12"/>
        <v>0.11857455135476214</v>
      </c>
      <c r="E100" s="143">
        <f t="shared" si="12"/>
        <v>0.12865545397865133</v>
      </c>
      <c r="F100" s="143">
        <f t="shared" si="12"/>
        <v>0.15149898965618264</v>
      </c>
      <c r="G100" s="143">
        <f t="shared" si="12"/>
        <v>0.21543234452348581</v>
      </c>
      <c r="H100" s="143">
        <f t="shared" si="12"/>
        <v>0.1665226895427537</v>
      </c>
      <c r="I100" s="143">
        <f t="shared" si="12"/>
        <v>0.10273205982437295</v>
      </c>
      <c r="J100" s="143">
        <f t="shared" si="12"/>
        <v>6.1807501333353367E-2</v>
      </c>
      <c r="K100" s="67"/>
      <c r="L100" s="67"/>
      <c r="M100" s="29">
        <f>SUM(M96:M99)</f>
        <v>23077</v>
      </c>
      <c r="N100" s="29">
        <f>SUM(N96:N99)</f>
        <v>17127</v>
      </c>
      <c r="O100" s="29">
        <f>SUM(O96:O99)</f>
        <v>84691</v>
      </c>
      <c r="P100" s="29">
        <f>SUM(P96:P99)</f>
        <v>8228</v>
      </c>
      <c r="Q100" s="67"/>
    </row>
    <row r="101" spans="1:17" ht="79.5" customHeight="1" x14ac:dyDescent="0.25">
      <c r="A101" s="62"/>
      <c r="B101" s="62"/>
      <c r="C101" s="62"/>
      <c r="D101" s="62"/>
      <c r="E101" s="62"/>
      <c r="F101" s="62"/>
      <c r="G101" s="62"/>
      <c r="H101" s="62"/>
      <c r="I101" s="62"/>
      <c r="J101" s="62"/>
      <c r="K101" s="62"/>
      <c r="L101" s="62"/>
      <c r="M101" s="62"/>
      <c r="N101" s="62"/>
      <c r="O101" s="62"/>
      <c r="P101" s="62"/>
      <c r="Q101" s="62"/>
    </row>
    <row r="102" spans="1:17" ht="37.5" customHeight="1" thickBot="1" x14ac:dyDescent="0.3">
      <c r="A102" s="176" t="s">
        <v>245</v>
      </c>
      <c r="B102" s="176"/>
      <c r="C102" s="176"/>
      <c r="D102" s="176"/>
      <c r="E102" s="176"/>
      <c r="F102" s="141"/>
      <c r="G102" s="141"/>
      <c r="H102" s="141"/>
      <c r="I102" s="141"/>
      <c r="J102" s="142"/>
      <c r="K102" s="176" t="s">
        <v>246</v>
      </c>
      <c r="L102" s="176"/>
      <c r="M102" s="176"/>
      <c r="N102" s="176"/>
      <c r="O102" s="176"/>
      <c r="P102" s="141"/>
      <c r="Q102" s="141"/>
    </row>
    <row r="103" spans="1:17" ht="3.75" customHeight="1" x14ac:dyDescent="0.25">
      <c r="A103" s="62"/>
      <c r="B103" s="62"/>
      <c r="C103" s="62"/>
      <c r="D103" s="62"/>
      <c r="E103" s="62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</row>
    <row r="104" spans="1:17" ht="30.75" customHeight="1" x14ac:dyDescent="0.25">
      <c r="A104" s="158" t="s">
        <v>76</v>
      </c>
      <c r="B104" s="158"/>
      <c r="C104" s="145" t="s">
        <v>77</v>
      </c>
      <c r="D104" s="145" t="s">
        <v>7</v>
      </c>
      <c r="E104" s="145" t="s">
        <v>8</v>
      </c>
      <c r="F104" s="62"/>
      <c r="G104" s="62"/>
      <c r="H104" s="62"/>
      <c r="I104" s="62"/>
      <c r="J104" s="62"/>
      <c r="K104" s="158" t="s">
        <v>76</v>
      </c>
      <c r="L104" s="158"/>
      <c r="M104" s="145" t="s">
        <v>77</v>
      </c>
      <c r="N104" s="145" t="s">
        <v>7</v>
      </c>
      <c r="O104" s="145" t="s">
        <v>8</v>
      </c>
      <c r="P104" s="62"/>
      <c r="Q104" s="62"/>
    </row>
    <row r="105" spans="1:17" x14ac:dyDescent="0.25">
      <c r="A105" s="170" t="s">
        <v>78</v>
      </c>
      <c r="B105" s="170"/>
      <c r="C105" s="8">
        <f>SUM(D105:E105)</f>
        <v>97349</v>
      </c>
      <c r="D105" s="9">
        <v>16070</v>
      </c>
      <c r="E105" s="9">
        <v>81279</v>
      </c>
      <c r="F105" s="62"/>
      <c r="G105" s="62"/>
      <c r="H105" s="62"/>
      <c r="I105" s="62"/>
      <c r="J105" s="62"/>
      <c r="K105" s="170" t="s">
        <v>78</v>
      </c>
      <c r="L105" s="170"/>
      <c r="M105" s="8">
        <f>SUM(N105:O105)</f>
        <v>129860</v>
      </c>
      <c r="N105" s="9">
        <v>110563</v>
      </c>
      <c r="O105" s="9">
        <v>19297</v>
      </c>
      <c r="P105" s="62"/>
      <c r="Q105" s="62"/>
    </row>
    <row r="106" spans="1:17" ht="15" customHeight="1" x14ac:dyDescent="0.25">
      <c r="A106" s="170" t="s">
        <v>79</v>
      </c>
      <c r="B106" s="170"/>
      <c r="C106" s="8">
        <f>SUM(D106:E106)</f>
        <v>33805</v>
      </c>
      <c r="D106" s="9">
        <v>1305</v>
      </c>
      <c r="E106" s="9">
        <v>32500</v>
      </c>
      <c r="F106" s="62"/>
      <c r="G106" s="62"/>
      <c r="H106" s="62"/>
      <c r="I106" s="62"/>
      <c r="J106" s="62"/>
      <c r="K106" s="170" t="s">
        <v>79</v>
      </c>
      <c r="L106" s="170"/>
      <c r="M106" s="8">
        <f>SUM(N106:O106)</f>
        <v>3073</v>
      </c>
      <c r="N106" s="9">
        <v>2850</v>
      </c>
      <c r="O106" s="9">
        <v>223</v>
      </c>
      <c r="P106" s="62"/>
      <c r="Q106" s="62"/>
    </row>
    <row r="107" spans="1:17" ht="15.75" customHeight="1" x14ac:dyDescent="0.25">
      <c r="A107" s="170" t="s">
        <v>80</v>
      </c>
      <c r="B107" s="170"/>
      <c r="C107" s="8">
        <f>SUM(D107:E107)</f>
        <v>972</v>
      </c>
      <c r="D107" s="9">
        <v>39</v>
      </c>
      <c r="E107" s="9">
        <v>933</v>
      </c>
      <c r="F107" s="62"/>
      <c r="G107" s="62"/>
      <c r="H107" s="62"/>
      <c r="I107" s="62"/>
      <c r="J107" s="62"/>
      <c r="K107" s="170" t="s">
        <v>80</v>
      </c>
      <c r="L107" s="170"/>
      <c r="M107" s="8">
        <f>SUM(N107:O107)</f>
        <v>115</v>
      </c>
      <c r="N107" s="9">
        <v>103</v>
      </c>
      <c r="O107" s="9">
        <v>12</v>
      </c>
      <c r="P107" s="62"/>
      <c r="Q107" s="62"/>
    </row>
    <row r="108" spans="1:17" x14ac:dyDescent="0.25">
      <c r="A108" s="171" t="s">
        <v>81</v>
      </c>
      <c r="B108" s="171"/>
      <c r="C108" s="68">
        <f>SUM(D108:E108)</f>
        <v>997</v>
      </c>
      <c r="D108" s="66">
        <v>32</v>
      </c>
      <c r="E108" s="66">
        <v>965</v>
      </c>
      <c r="F108" s="62"/>
      <c r="G108" s="62"/>
      <c r="H108" s="62"/>
      <c r="I108" s="62"/>
      <c r="J108" s="62"/>
      <c r="K108" s="171" t="s">
        <v>81</v>
      </c>
      <c r="L108" s="171"/>
      <c r="M108" s="68">
        <f>SUM(N108:O108)</f>
        <v>75</v>
      </c>
      <c r="N108" s="66">
        <v>65</v>
      </c>
      <c r="O108" s="66">
        <v>10</v>
      </c>
      <c r="P108" s="62"/>
      <c r="Q108" s="62"/>
    </row>
    <row r="109" spans="1:17" x14ac:dyDescent="0.25">
      <c r="A109" s="165" t="s">
        <v>6</v>
      </c>
      <c r="B109" s="165"/>
      <c r="C109" s="19">
        <f>SUM(C105:C108)</f>
        <v>133123</v>
      </c>
      <c r="D109" s="19">
        <f>SUM(D105:D108)</f>
        <v>17446</v>
      </c>
      <c r="E109" s="19">
        <f>SUM(E105:E108)</f>
        <v>115677</v>
      </c>
      <c r="F109" s="62"/>
      <c r="G109" s="62"/>
      <c r="H109" s="62"/>
      <c r="I109" s="62"/>
      <c r="J109" s="62"/>
      <c r="K109" s="165" t="s">
        <v>6</v>
      </c>
      <c r="L109" s="165"/>
      <c r="M109" s="19">
        <f>SUM(M105:M108)</f>
        <v>133123</v>
      </c>
      <c r="N109" s="19">
        <f>SUM(N105:N108)</f>
        <v>113581</v>
      </c>
      <c r="O109" s="19">
        <f>SUM(O105:O108)</f>
        <v>19542</v>
      </c>
      <c r="P109" s="62"/>
      <c r="Q109" s="62"/>
    </row>
    <row r="110" spans="1:17" ht="15.75" thickBot="1" x14ac:dyDescent="0.3">
      <c r="A110" s="169" t="s">
        <v>26</v>
      </c>
      <c r="B110" s="169"/>
      <c r="C110" s="133">
        <f>SUM(D110:E110)</f>
        <v>1</v>
      </c>
      <c r="D110" s="133">
        <f>+D109/$C$109</f>
        <v>0.1310517341105594</v>
      </c>
      <c r="E110" s="133">
        <f>+E109/$C$109</f>
        <v>0.86894826588944063</v>
      </c>
      <c r="F110" s="67"/>
      <c r="G110" s="67"/>
      <c r="H110" s="67"/>
      <c r="I110" s="67"/>
      <c r="J110" s="67"/>
      <c r="K110" s="169" t="s">
        <v>26</v>
      </c>
      <c r="L110" s="169"/>
      <c r="M110" s="133">
        <f>SUM(N110:O110)</f>
        <v>1</v>
      </c>
      <c r="N110" s="133">
        <f>+N109/$M$109</f>
        <v>0.85320342840831409</v>
      </c>
      <c r="O110" s="133">
        <f>+O109/$M$109</f>
        <v>0.14679657159168588</v>
      </c>
      <c r="P110" s="67"/>
      <c r="Q110" s="67"/>
    </row>
    <row r="111" spans="1:17" x14ac:dyDescent="0.25">
      <c r="A111" s="122" t="s">
        <v>256</v>
      </c>
      <c r="B111" s="62"/>
      <c r="C111" s="62"/>
      <c r="D111" s="62"/>
      <c r="E111" s="62"/>
      <c r="F111" s="62"/>
      <c r="G111" s="62"/>
      <c r="H111" s="62"/>
      <c r="I111" s="62"/>
      <c r="J111" s="62"/>
      <c r="K111" s="122" t="s">
        <v>256</v>
      </c>
      <c r="L111" s="62"/>
      <c r="M111" s="62"/>
      <c r="N111" s="62"/>
      <c r="O111" s="62"/>
      <c r="P111" s="62"/>
      <c r="Q111" s="62"/>
    </row>
    <row r="112" spans="1:17" ht="15.75" customHeight="1" x14ac:dyDescent="0.25">
      <c r="A112" s="122"/>
      <c r="B112" s="62"/>
      <c r="C112" s="62"/>
      <c r="D112" s="62"/>
      <c r="E112" s="62"/>
      <c r="F112" s="62"/>
      <c r="G112" s="62"/>
      <c r="H112" s="62"/>
      <c r="I112" s="62"/>
      <c r="J112" s="62"/>
      <c r="K112" s="122"/>
      <c r="L112" s="62"/>
      <c r="M112" s="62"/>
      <c r="N112" s="62"/>
      <c r="O112" s="62"/>
      <c r="P112" s="62"/>
      <c r="Q112" s="62"/>
    </row>
    <row r="113" spans="1:17" ht="16.5" thickBot="1" x14ac:dyDescent="0.3">
      <c r="A113" s="118" t="s">
        <v>248</v>
      </c>
      <c r="B113" s="118"/>
      <c r="C113" s="118"/>
      <c r="D113" s="118"/>
      <c r="E113" s="118"/>
      <c r="F113" s="118"/>
      <c r="G113" s="118"/>
      <c r="H113" s="118"/>
      <c r="I113" s="118"/>
      <c r="J113" s="118"/>
      <c r="K113" s="118"/>
      <c r="L113" s="118"/>
      <c r="M113" s="118"/>
      <c r="N113" s="118"/>
      <c r="O113" s="118"/>
      <c r="P113" s="118"/>
      <c r="Q113" s="111"/>
    </row>
    <row r="114" spans="1:17" ht="3.75" customHeight="1" x14ac:dyDescent="0.25">
      <c r="A114" s="62"/>
      <c r="B114" s="62"/>
      <c r="C114" s="62"/>
      <c r="D114" s="62"/>
      <c r="E114" s="62"/>
      <c r="F114" s="62"/>
      <c r="G114" s="62"/>
      <c r="H114" s="62"/>
      <c r="I114" s="62"/>
      <c r="J114" s="62"/>
      <c r="K114" s="62"/>
      <c r="L114" s="62"/>
      <c r="M114" s="62"/>
      <c r="N114" s="62"/>
      <c r="O114" s="62"/>
      <c r="P114" s="62"/>
      <c r="Q114" s="62"/>
    </row>
    <row r="115" spans="1:17" ht="60" x14ac:dyDescent="0.25">
      <c r="A115" s="145" t="s">
        <v>60</v>
      </c>
      <c r="B115" s="147" t="s">
        <v>6</v>
      </c>
      <c r="C115" s="145" t="s">
        <v>82</v>
      </c>
      <c r="D115" s="145" t="s">
        <v>83</v>
      </c>
      <c r="E115" s="145" t="s">
        <v>84</v>
      </c>
      <c r="F115" s="145" t="s">
        <v>85</v>
      </c>
      <c r="G115" s="148" t="s">
        <v>86</v>
      </c>
      <c r="H115" s="145" t="s">
        <v>87</v>
      </c>
      <c r="I115" s="145" t="s">
        <v>88</v>
      </c>
      <c r="J115" s="145" t="s">
        <v>89</v>
      </c>
      <c r="K115" s="62"/>
      <c r="L115" s="62"/>
      <c r="M115" s="62"/>
      <c r="N115" s="62"/>
      <c r="O115" s="62"/>
      <c r="P115" s="62"/>
      <c r="Q115" s="123"/>
    </row>
    <row r="116" spans="1:17" x14ac:dyDescent="0.25">
      <c r="A116" s="149" t="s">
        <v>71</v>
      </c>
      <c r="B116" s="8">
        <f>SUM(C116:J116)</f>
        <v>763</v>
      </c>
      <c r="C116" s="9">
        <v>120</v>
      </c>
      <c r="D116" s="9">
        <v>13</v>
      </c>
      <c r="E116" s="9">
        <v>5</v>
      </c>
      <c r="F116" s="9">
        <v>3</v>
      </c>
      <c r="G116" s="9">
        <v>0</v>
      </c>
      <c r="H116" s="9">
        <v>7</v>
      </c>
      <c r="I116" s="9">
        <v>614</v>
      </c>
      <c r="J116" s="9">
        <v>1</v>
      </c>
      <c r="K116" s="62"/>
      <c r="L116" s="62"/>
      <c r="M116" s="62"/>
      <c r="N116" s="62"/>
      <c r="O116" s="62"/>
      <c r="P116" s="62"/>
      <c r="Q116" s="123"/>
    </row>
    <row r="117" spans="1:17" x14ac:dyDescent="0.25">
      <c r="A117" s="48" t="s">
        <v>72</v>
      </c>
      <c r="B117" s="8">
        <f>SUM(C117:J117)</f>
        <v>66903</v>
      </c>
      <c r="C117" s="9">
        <v>8946</v>
      </c>
      <c r="D117" s="9">
        <v>980</v>
      </c>
      <c r="E117" s="9">
        <v>182</v>
      </c>
      <c r="F117" s="9">
        <v>141</v>
      </c>
      <c r="G117" s="9">
        <v>1</v>
      </c>
      <c r="H117" s="9">
        <v>1413</v>
      </c>
      <c r="I117" s="9">
        <v>55139</v>
      </c>
      <c r="J117" s="9">
        <v>101</v>
      </c>
      <c r="K117" s="62"/>
      <c r="L117" s="62"/>
      <c r="M117" s="62"/>
      <c r="N117" s="62"/>
      <c r="O117" s="62"/>
      <c r="P117" s="62"/>
      <c r="Q117" s="123"/>
    </row>
    <row r="118" spans="1:17" ht="15.75" customHeight="1" x14ac:dyDescent="0.25">
      <c r="A118" s="51" t="s">
        <v>73</v>
      </c>
      <c r="B118" s="8">
        <f>SUM(C118:J118)</f>
        <v>52833</v>
      </c>
      <c r="C118" s="9">
        <v>7485</v>
      </c>
      <c r="D118" s="9">
        <v>1083</v>
      </c>
      <c r="E118" s="9">
        <v>230</v>
      </c>
      <c r="F118" s="9">
        <v>120</v>
      </c>
      <c r="G118" s="9">
        <v>2</v>
      </c>
      <c r="H118" s="9">
        <v>893</v>
      </c>
      <c r="I118" s="9">
        <v>42958</v>
      </c>
      <c r="J118" s="9">
        <v>62</v>
      </c>
      <c r="K118" s="62"/>
      <c r="L118" s="62"/>
      <c r="M118" s="62"/>
      <c r="N118" s="62"/>
      <c r="O118" s="62"/>
      <c r="P118" s="62"/>
      <c r="Q118" s="123"/>
    </row>
    <row r="119" spans="1:17" x14ac:dyDescent="0.25">
      <c r="A119" s="65" t="s">
        <v>74</v>
      </c>
      <c r="B119" s="68">
        <f>SUM(C119:J119)</f>
        <v>12624</v>
      </c>
      <c r="C119" s="66">
        <v>1132</v>
      </c>
      <c r="D119" s="66">
        <v>148</v>
      </c>
      <c r="E119" s="66">
        <v>107</v>
      </c>
      <c r="F119" s="66">
        <v>25</v>
      </c>
      <c r="G119" s="66">
        <v>0</v>
      </c>
      <c r="H119" s="66">
        <v>237</v>
      </c>
      <c r="I119" s="66">
        <v>10952</v>
      </c>
      <c r="J119" s="66">
        <v>23</v>
      </c>
      <c r="K119" s="62"/>
      <c r="L119" s="62"/>
      <c r="M119" s="62"/>
      <c r="N119" s="62"/>
      <c r="O119" s="62"/>
      <c r="P119" s="62"/>
      <c r="Q119" s="123"/>
    </row>
    <row r="120" spans="1:17" x14ac:dyDescent="0.25">
      <c r="A120" s="69" t="s">
        <v>6</v>
      </c>
      <c r="B120" s="70">
        <f t="shared" ref="B120:J120" si="13">SUM(B116:B119)</f>
        <v>133123</v>
      </c>
      <c r="C120" s="70">
        <f t="shared" si="13"/>
        <v>17683</v>
      </c>
      <c r="D120" s="70">
        <f t="shared" si="13"/>
        <v>2224</v>
      </c>
      <c r="E120" s="70">
        <f t="shared" si="13"/>
        <v>524</v>
      </c>
      <c r="F120" s="70">
        <f t="shared" si="13"/>
        <v>289</v>
      </c>
      <c r="G120" s="70">
        <f t="shared" si="13"/>
        <v>3</v>
      </c>
      <c r="H120" s="70">
        <f t="shared" si="13"/>
        <v>2550</v>
      </c>
      <c r="I120" s="70">
        <f t="shared" si="13"/>
        <v>109663</v>
      </c>
      <c r="J120" s="70">
        <f t="shared" si="13"/>
        <v>187</v>
      </c>
      <c r="K120" s="62"/>
      <c r="L120" s="62"/>
      <c r="M120" s="62"/>
      <c r="N120" s="62"/>
      <c r="O120" s="62"/>
      <c r="P120" s="62"/>
      <c r="Q120" s="123"/>
    </row>
    <row r="121" spans="1:17" ht="15.75" thickBot="1" x14ac:dyDescent="0.3">
      <c r="A121" s="20" t="s">
        <v>26</v>
      </c>
      <c r="B121" s="71">
        <f>B120/$B120</f>
        <v>1</v>
      </c>
      <c r="C121" s="71">
        <f t="shared" ref="C121:J121" si="14">C120/$B$120</f>
        <v>0.13283204254711808</v>
      </c>
      <c r="D121" s="136">
        <f t="shared" si="14"/>
        <v>1.6706354273867026E-2</v>
      </c>
      <c r="E121" s="136">
        <f t="shared" si="14"/>
        <v>3.9362093702816191E-3</v>
      </c>
      <c r="F121" s="136">
        <f t="shared" si="14"/>
        <v>2.1709246336095189E-3</v>
      </c>
      <c r="G121" s="136">
        <f t="shared" si="14"/>
        <v>2.2535549829856598E-5</v>
      </c>
      <c r="H121" s="136">
        <f t="shared" si="14"/>
        <v>1.9155217355378108E-2</v>
      </c>
      <c r="I121" s="71">
        <f t="shared" si="14"/>
        <v>0.82377200033052145</v>
      </c>
      <c r="J121" s="71">
        <f t="shared" si="14"/>
        <v>1.4047159393943947E-3</v>
      </c>
      <c r="K121" s="62"/>
      <c r="L121" s="62"/>
      <c r="M121" s="62"/>
      <c r="N121" s="62"/>
      <c r="O121" s="62"/>
      <c r="P121" s="62"/>
      <c r="Q121" s="123"/>
    </row>
    <row r="122" spans="1:17" ht="3.75" customHeight="1" x14ac:dyDescent="0.25">
      <c r="A122" s="122"/>
      <c r="B122" s="62"/>
      <c r="C122" s="62"/>
      <c r="D122" s="62"/>
      <c r="E122" s="62"/>
      <c r="F122" s="62"/>
      <c r="G122" s="62"/>
      <c r="H122" s="62"/>
      <c r="I122" s="62"/>
      <c r="J122" s="62"/>
      <c r="K122" s="62"/>
      <c r="L122" s="62"/>
      <c r="M122" s="62"/>
      <c r="N122" s="62"/>
      <c r="O122" s="62"/>
      <c r="P122" s="62"/>
      <c r="Q122" s="62"/>
    </row>
    <row r="123" spans="1:17" ht="3.75" customHeight="1" x14ac:dyDescent="0.25">
      <c r="A123" s="62"/>
      <c r="B123" s="62"/>
      <c r="C123" s="62"/>
      <c r="D123" s="62"/>
      <c r="E123" s="62"/>
      <c r="F123" s="62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</row>
    <row r="124" spans="1:17" ht="16.5" thickBot="1" x14ac:dyDescent="0.3">
      <c r="A124" s="111" t="s">
        <v>247</v>
      </c>
      <c r="B124" s="111"/>
      <c r="C124" s="111"/>
      <c r="D124" s="111"/>
      <c r="E124" s="111"/>
      <c r="F124" s="111"/>
      <c r="G124" s="111"/>
      <c r="H124" s="111"/>
      <c r="I124" s="111"/>
      <c r="J124" s="111"/>
      <c r="K124" s="111"/>
      <c r="L124" s="111"/>
      <c r="M124" s="111"/>
      <c r="N124" s="111"/>
      <c r="O124" s="111"/>
      <c r="P124" s="111"/>
      <c r="Q124" s="111"/>
    </row>
    <row r="125" spans="1:17" ht="3.75" customHeight="1" x14ac:dyDescent="0.25">
      <c r="A125" s="62"/>
      <c r="B125" s="62"/>
      <c r="C125" s="62"/>
      <c r="D125" s="62"/>
      <c r="E125" s="62"/>
      <c r="F125" s="62"/>
      <c r="G125" s="62"/>
      <c r="H125" s="62"/>
      <c r="I125" s="62"/>
      <c r="J125" s="62"/>
      <c r="K125" s="62"/>
      <c r="L125" s="62"/>
      <c r="M125" s="62"/>
      <c r="N125" s="62"/>
      <c r="O125" s="62"/>
      <c r="P125" s="62"/>
      <c r="Q125" s="62"/>
    </row>
    <row r="126" spans="1:17" ht="21" customHeight="1" x14ac:dyDescent="0.25">
      <c r="A126" s="145" t="s">
        <v>5</v>
      </c>
      <c r="B126" s="145">
        <v>2018</v>
      </c>
      <c r="C126" s="145">
        <v>2019</v>
      </c>
      <c r="D126" s="72" t="s">
        <v>90</v>
      </c>
      <c r="E126" s="62"/>
      <c r="F126" s="62"/>
      <c r="G126" s="114"/>
      <c r="H126" s="62"/>
      <c r="I126" s="62"/>
      <c r="J126" s="62"/>
      <c r="K126" s="124"/>
      <c r="L126" s="62"/>
      <c r="M126" s="62"/>
      <c r="N126" s="62"/>
      <c r="O126" s="62"/>
      <c r="P126" s="62"/>
      <c r="Q126" s="62"/>
    </row>
    <row r="127" spans="1:17" ht="18.75" customHeight="1" x14ac:dyDescent="0.25">
      <c r="A127" s="7" t="s">
        <v>10</v>
      </c>
      <c r="B127" s="9">
        <v>9907</v>
      </c>
      <c r="C127" s="9">
        <v>14491</v>
      </c>
      <c r="D127" s="73">
        <f t="shared" ref="D127:D139" si="15">C127/B127-1</f>
        <v>0.46270313919450889</v>
      </c>
      <c r="E127" s="62"/>
      <c r="F127" s="62"/>
      <c r="G127" s="125"/>
      <c r="H127" s="114" t="s">
        <v>91</v>
      </c>
      <c r="I127" s="126">
        <f>D127</f>
        <v>0.46270313919450889</v>
      </c>
      <c r="J127" s="62"/>
      <c r="K127" s="124"/>
      <c r="L127" s="62"/>
      <c r="M127" s="62"/>
      <c r="N127" s="62"/>
      <c r="O127" s="62"/>
      <c r="P127" s="62"/>
      <c r="Q127" s="62"/>
    </row>
    <row r="128" spans="1:17" ht="18.75" customHeight="1" x14ac:dyDescent="0.25">
      <c r="A128" s="12" t="s">
        <v>12</v>
      </c>
      <c r="B128" s="74">
        <v>9554</v>
      </c>
      <c r="C128" s="74">
        <v>12941</v>
      </c>
      <c r="D128" s="73">
        <f t="shared" si="15"/>
        <v>0.35451119949759269</v>
      </c>
      <c r="E128" s="62"/>
      <c r="F128" s="62"/>
      <c r="G128" s="125"/>
      <c r="H128" s="114" t="s">
        <v>92</v>
      </c>
      <c r="I128" s="126"/>
      <c r="J128" s="62"/>
      <c r="K128" s="124"/>
      <c r="L128" s="62"/>
      <c r="M128" s="62"/>
      <c r="N128" s="62"/>
      <c r="O128" s="62"/>
      <c r="P128" s="62"/>
      <c r="Q128" s="62"/>
    </row>
    <row r="129" spans="1:17" ht="18.75" customHeight="1" x14ac:dyDescent="0.25">
      <c r="A129" s="12" t="s">
        <v>14</v>
      </c>
      <c r="B129" s="74">
        <v>9826</v>
      </c>
      <c r="C129" s="74">
        <v>14420</v>
      </c>
      <c r="D129" s="73">
        <f t="shared" si="15"/>
        <v>0.46753511093018529</v>
      </c>
      <c r="E129" s="62"/>
      <c r="F129" s="62"/>
      <c r="G129" s="125"/>
      <c r="H129" s="114" t="s">
        <v>93</v>
      </c>
      <c r="I129" s="126"/>
      <c r="J129" s="62"/>
      <c r="K129" s="124"/>
      <c r="L129" s="62"/>
      <c r="M129" s="62"/>
      <c r="N129" s="62"/>
      <c r="O129" s="62"/>
      <c r="P129" s="62"/>
      <c r="Q129" s="62"/>
    </row>
    <row r="130" spans="1:17" ht="18.75" customHeight="1" x14ac:dyDescent="0.25">
      <c r="A130" s="12" t="s">
        <v>16</v>
      </c>
      <c r="B130" s="74">
        <v>10925</v>
      </c>
      <c r="C130" s="74">
        <v>14419</v>
      </c>
      <c r="D130" s="73">
        <f t="shared" si="15"/>
        <v>0.31981693363844399</v>
      </c>
      <c r="E130" s="62"/>
      <c r="F130" s="62"/>
      <c r="G130" s="125"/>
      <c r="H130" s="114" t="s">
        <v>94</v>
      </c>
      <c r="I130" s="126"/>
      <c r="J130" s="62"/>
      <c r="K130" s="124"/>
      <c r="L130" s="124"/>
      <c r="M130" s="124"/>
      <c r="N130" s="62"/>
      <c r="O130" s="62"/>
      <c r="P130" s="62"/>
      <c r="Q130" s="62"/>
    </row>
    <row r="131" spans="1:17" ht="18.75" customHeight="1" x14ac:dyDescent="0.25">
      <c r="A131" s="12" t="s">
        <v>18</v>
      </c>
      <c r="B131" s="74">
        <v>10984</v>
      </c>
      <c r="C131" s="74">
        <v>15259</v>
      </c>
      <c r="D131" s="73">
        <f t="shared" si="15"/>
        <v>0.38920247632920613</v>
      </c>
      <c r="E131" s="62"/>
      <c r="F131" s="62"/>
      <c r="G131" s="125"/>
      <c r="H131" s="114" t="s">
        <v>95</v>
      </c>
      <c r="I131" s="126"/>
      <c r="J131" s="62"/>
      <c r="K131" s="124"/>
      <c r="L131" s="124"/>
      <c r="M131" s="124"/>
      <c r="N131" s="62"/>
      <c r="O131" s="62"/>
      <c r="P131" s="62"/>
      <c r="Q131" s="62"/>
    </row>
    <row r="132" spans="1:17" ht="18.75" customHeight="1" x14ac:dyDescent="0.25">
      <c r="A132" s="12" t="s">
        <v>19</v>
      </c>
      <c r="B132" s="74">
        <v>10244</v>
      </c>
      <c r="C132" s="74">
        <v>14804</v>
      </c>
      <c r="D132" s="73">
        <f t="shared" si="15"/>
        <v>0.44513861772745011</v>
      </c>
      <c r="E132" s="62"/>
      <c r="F132" s="62"/>
      <c r="G132" s="125"/>
      <c r="H132" s="114" t="s">
        <v>96</v>
      </c>
      <c r="I132" s="126"/>
      <c r="J132" s="62"/>
      <c r="K132" s="124"/>
      <c r="L132" s="124"/>
      <c r="M132" s="124"/>
      <c r="N132" s="62"/>
      <c r="O132" s="62"/>
      <c r="P132" s="62"/>
      <c r="Q132" s="62"/>
    </row>
    <row r="133" spans="1:17" ht="18.75" customHeight="1" x14ac:dyDescent="0.25">
      <c r="A133" s="12" t="s">
        <v>20</v>
      </c>
      <c r="B133" s="74">
        <v>11110</v>
      </c>
      <c r="C133" s="74">
        <v>15334</v>
      </c>
      <c r="D133" s="73">
        <f t="shared" si="15"/>
        <v>0.38019801980198009</v>
      </c>
      <c r="E133" s="62"/>
      <c r="F133" s="62"/>
      <c r="G133" s="125"/>
      <c r="H133" s="114" t="s">
        <v>97</v>
      </c>
      <c r="I133" s="126"/>
      <c r="J133" s="62"/>
      <c r="K133" s="124"/>
      <c r="L133" s="124"/>
      <c r="M133" s="124"/>
      <c r="N133" s="62"/>
      <c r="O133" s="62"/>
      <c r="P133" s="62"/>
      <c r="Q133" s="62"/>
    </row>
    <row r="134" spans="1:17" ht="18.75" customHeight="1" x14ac:dyDescent="0.25">
      <c r="A134" s="12" t="s">
        <v>21</v>
      </c>
      <c r="B134" s="74">
        <v>11352</v>
      </c>
      <c r="C134" s="74">
        <v>15245</v>
      </c>
      <c r="D134" s="73">
        <f t="shared" si="15"/>
        <v>0.34293516560958426</v>
      </c>
      <c r="E134" s="62"/>
      <c r="F134" s="62"/>
      <c r="G134" s="125"/>
      <c r="H134" s="114" t="s">
        <v>98</v>
      </c>
      <c r="I134" s="126"/>
      <c r="J134" s="62"/>
      <c r="K134" s="124"/>
      <c r="L134" s="124"/>
      <c r="M134" s="124"/>
      <c r="N134" s="62"/>
      <c r="O134" s="62"/>
      <c r="P134" s="62"/>
      <c r="Q134" s="62"/>
    </row>
    <row r="135" spans="1:17" ht="18.75" customHeight="1" x14ac:dyDescent="0.25">
      <c r="A135" s="12" t="s">
        <v>22</v>
      </c>
      <c r="B135" s="74">
        <v>11669</v>
      </c>
      <c r="C135" s="74">
        <v>16210</v>
      </c>
      <c r="D135" s="73">
        <f t="shared" si="15"/>
        <v>0.38915074128031546</v>
      </c>
      <c r="E135" s="62"/>
      <c r="F135" s="62"/>
      <c r="G135" s="114"/>
      <c r="H135" s="114" t="s">
        <v>99</v>
      </c>
      <c r="I135" s="126"/>
      <c r="J135" s="62"/>
      <c r="K135" s="124"/>
      <c r="L135" s="124"/>
      <c r="M135" s="124"/>
      <c r="N135" s="62"/>
      <c r="O135" s="62"/>
      <c r="P135" s="62"/>
      <c r="Q135" s="62"/>
    </row>
    <row r="136" spans="1:17" ht="21" hidden="1" customHeight="1" x14ac:dyDescent="0.25">
      <c r="A136" s="12" t="s">
        <v>23</v>
      </c>
      <c r="B136" s="74">
        <v>12269</v>
      </c>
      <c r="C136" s="74"/>
      <c r="D136" s="73">
        <f t="shared" si="15"/>
        <v>-1</v>
      </c>
      <c r="E136" s="62"/>
      <c r="F136" s="62"/>
      <c r="G136" s="114"/>
      <c r="H136" s="114" t="s">
        <v>100</v>
      </c>
      <c r="I136" s="126"/>
      <c r="J136" s="62"/>
      <c r="K136" s="124"/>
      <c r="L136" s="124"/>
      <c r="M136" s="124"/>
      <c r="N136" s="62"/>
      <c r="O136" s="62"/>
      <c r="P136" s="62"/>
      <c r="Q136" s="62"/>
    </row>
    <row r="137" spans="1:17" ht="21" hidden="1" customHeight="1" x14ac:dyDescent="0.25">
      <c r="A137" s="12" t="s">
        <v>24</v>
      </c>
      <c r="B137" s="74">
        <v>12894</v>
      </c>
      <c r="C137" s="74"/>
      <c r="D137" s="73">
        <f t="shared" si="15"/>
        <v>-1</v>
      </c>
      <c r="E137" s="62"/>
      <c r="F137" s="62"/>
      <c r="G137" s="114"/>
      <c r="H137" s="114" t="s">
        <v>101</v>
      </c>
      <c r="I137" s="126"/>
      <c r="J137" s="62"/>
      <c r="K137" s="124"/>
      <c r="L137" s="62"/>
      <c r="M137" s="62"/>
      <c r="N137" s="62"/>
      <c r="O137" s="62"/>
      <c r="P137" s="62"/>
      <c r="Q137" s="62"/>
    </row>
    <row r="138" spans="1:17" ht="21" hidden="1" customHeight="1" x14ac:dyDescent="0.25">
      <c r="A138" s="18" t="s">
        <v>25</v>
      </c>
      <c r="B138" s="17">
        <v>12963</v>
      </c>
      <c r="C138" s="17"/>
      <c r="D138" s="75">
        <f t="shared" si="15"/>
        <v>-1</v>
      </c>
      <c r="E138" s="62"/>
      <c r="F138" s="62"/>
      <c r="G138" s="114"/>
      <c r="H138" s="114" t="s">
        <v>102</v>
      </c>
      <c r="I138" s="126"/>
      <c r="J138" s="62"/>
      <c r="K138" s="124"/>
      <c r="L138" s="62"/>
      <c r="M138" s="62"/>
      <c r="N138" s="62"/>
      <c r="O138" s="62"/>
      <c r="P138" s="62"/>
      <c r="Q138" s="62"/>
    </row>
    <row r="139" spans="1:17" ht="21" customHeight="1" x14ac:dyDescent="0.25">
      <c r="A139" s="146" t="s">
        <v>6</v>
      </c>
      <c r="B139" s="19">
        <f>SUM(B127:B135)</f>
        <v>95571</v>
      </c>
      <c r="C139" s="19">
        <f>SUM(C127:C135)</f>
        <v>133123</v>
      </c>
      <c r="D139" s="76">
        <f t="shared" si="15"/>
        <v>0.39292253926400278</v>
      </c>
      <c r="E139" s="62"/>
      <c r="F139" s="62"/>
      <c r="G139" s="114"/>
      <c r="H139" s="127" t="s">
        <v>103</v>
      </c>
      <c r="I139" s="126">
        <f>D139</f>
        <v>0.39292253926400278</v>
      </c>
      <c r="J139" s="62"/>
      <c r="K139" s="124"/>
      <c r="L139" s="62"/>
      <c r="M139" s="62"/>
      <c r="N139" s="62"/>
      <c r="O139" s="62"/>
      <c r="P139" s="62"/>
      <c r="Q139" s="62"/>
    </row>
    <row r="140" spans="1:17" ht="15" customHeight="1" x14ac:dyDescent="0.25">
      <c r="A140" s="62"/>
      <c r="B140" s="62"/>
      <c r="C140" s="62"/>
      <c r="D140" s="62"/>
      <c r="E140" s="62"/>
      <c r="F140" s="62"/>
      <c r="G140" s="62"/>
      <c r="H140" s="62"/>
      <c r="I140" s="62"/>
      <c r="J140" s="62"/>
      <c r="K140" s="62"/>
      <c r="L140" s="62"/>
      <c r="M140" s="62"/>
      <c r="N140" s="62"/>
      <c r="O140" s="62"/>
      <c r="P140" s="62"/>
      <c r="Q140" s="62"/>
    </row>
    <row r="141" spans="1:17" ht="16.5" thickBot="1" x14ac:dyDescent="0.3">
      <c r="A141" s="111" t="s">
        <v>249</v>
      </c>
      <c r="B141" s="111"/>
      <c r="C141" s="111"/>
      <c r="D141" s="111"/>
      <c r="E141" s="111"/>
      <c r="F141" s="111"/>
      <c r="G141" s="111"/>
      <c r="H141" s="111"/>
      <c r="I141" s="111"/>
      <c r="J141" s="111"/>
      <c r="K141" s="111"/>
      <c r="L141" s="111"/>
      <c r="M141" s="111"/>
      <c r="N141" s="111"/>
      <c r="O141" s="111"/>
      <c r="P141" s="111"/>
      <c r="Q141" s="128"/>
    </row>
    <row r="142" spans="1:17" ht="3.75" customHeight="1" x14ac:dyDescent="0.25">
      <c r="A142" s="62"/>
      <c r="B142" s="62"/>
      <c r="C142" s="62"/>
      <c r="D142" s="62"/>
      <c r="E142" s="62"/>
      <c r="F142" s="62"/>
      <c r="G142" s="62"/>
      <c r="H142" s="62"/>
      <c r="I142" s="62"/>
      <c r="J142" s="62"/>
      <c r="K142" s="62"/>
      <c r="L142" s="62"/>
      <c r="M142" s="62"/>
      <c r="N142" s="62"/>
      <c r="O142" s="62"/>
      <c r="P142" s="62"/>
      <c r="Q142" s="62"/>
    </row>
    <row r="143" spans="1:17" ht="66.75" customHeight="1" thickBot="1" x14ac:dyDescent="0.3">
      <c r="A143" s="158" t="s">
        <v>104</v>
      </c>
      <c r="B143" s="158" t="s">
        <v>105</v>
      </c>
      <c r="C143" s="158" t="s">
        <v>106</v>
      </c>
      <c r="D143" s="158"/>
      <c r="E143" s="164"/>
      <c r="F143" s="158" t="s">
        <v>107</v>
      </c>
      <c r="G143" s="164"/>
      <c r="H143" s="158" t="s">
        <v>108</v>
      </c>
      <c r="I143" s="164"/>
      <c r="J143" s="158" t="s">
        <v>109</v>
      </c>
      <c r="K143" s="158"/>
      <c r="L143" s="158"/>
      <c r="M143" s="158"/>
      <c r="N143" s="158"/>
      <c r="O143" s="77"/>
      <c r="P143" s="77"/>
      <c r="Q143" s="67"/>
    </row>
    <row r="144" spans="1:17" ht="45" customHeight="1" thickTop="1" x14ac:dyDescent="0.25">
      <c r="A144" s="158"/>
      <c r="B144" s="158"/>
      <c r="C144" s="78" t="s">
        <v>110</v>
      </c>
      <c r="D144" s="78" t="s">
        <v>111</v>
      </c>
      <c r="E144" s="79" t="s">
        <v>112</v>
      </c>
      <c r="F144" s="78" t="s">
        <v>35</v>
      </c>
      <c r="G144" s="79" t="s">
        <v>36</v>
      </c>
      <c r="H144" s="78" t="s">
        <v>35</v>
      </c>
      <c r="I144" s="79" t="s">
        <v>36</v>
      </c>
      <c r="J144" s="78" t="s">
        <v>113</v>
      </c>
      <c r="K144" s="78" t="s">
        <v>114</v>
      </c>
      <c r="L144" s="78" t="s">
        <v>115</v>
      </c>
      <c r="M144" s="78" t="s">
        <v>116</v>
      </c>
      <c r="N144" s="78" t="s">
        <v>117</v>
      </c>
      <c r="O144" s="67"/>
      <c r="P144" s="80"/>
      <c r="Q144" s="67"/>
    </row>
    <row r="145" spans="1:17" ht="19.5" customHeight="1" x14ac:dyDescent="0.25">
      <c r="A145" s="81" t="s">
        <v>118</v>
      </c>
      <c r="B145" s="137">
        <f t="shared" ref="B145:B169" si="16">SUM(C145:E145)</f>
        <v>1357</v>
      </c>
      <c r="C145" s="9">
        <v>204</v>
      </c>
      <c r="D145" s="9">
        <v>601</v>
      </c>
      <c r="E145" s="82">
        <v>552</v>
      </c>
      <c r="F145" s="9">
        <v>404</v>
      </c>
      <c r="G145" s="82">
        <v>953</v>
      </c>
      <c r="H145" s="9">
        <v>30</v>
      </c>
      <c r="I145" s="82">
        <v>1327</v>
      </c>
      <c r="J145" s="9">
        <v>1301</v>
      </c>
      <c r="K145" s="9">
        <v>855</v>
      </c>
      <c r="L145" s="9">
        <v>274</v>
      </c>
      <c r="M145" s="9">
        <v>35</v>
      </c>
      <c r="N145" s="9">
        <v>13</v>
      </c>
      <c r="O145" s="83"/>
      <c r="P145" s="83"/>
      <c r="Q145" s="67"/>
    </row>
    <row r="146" spans="1:17" ht="19.5" customHeight="1" x14ac:dyDescent="0.25">
      <c r="A146" s="81" t="s">
        <v>119</v>
      </c>
      <c r="B146" s="137">
        <f t="shared" si="16"/>
        <v>6585</v>
      </c>
      <c r="C146" s="9">
        <v>1905</v>
      </c>
      <c r="D146" s="9">
        <v>3090</v>
      </c>
      <c r="E146" s="82">
        <v>1590</v>
      </c>
      <c r="F146" s="9">
        <v>1369</v>
      </c>
      <c r="G146" s="82">
        <v>5216</v>
      </c>
      <c r="H146" s="9">
        <v>444</v>
      </c>
      <c r="I146" s="82">
        <v>6141</v>
      </c>
      <c r="J146" s="9">
        <v>5634</v>
      </c>
      <c r="K146" s="9">
        <v>4375</v>
      </c>
      <c r="L146" s="9">
        <v>839</v>
      </c>
      <c r="M146" s="9">
        <v>31</v>
      </c>
      <c r="N146" s="9">
        <v>25</v>
      </c>
      <c r="O146" s="83"/>
      <c r="P146" s="83"/>
      <c r="Q146" s="67"/>
    </row>
    <row r="147" spans="1:17" ht="19.5" customHeight="1" x14ac:dyDescent="0.25">
      <c r="A147" s="81" t="s">
        <v>120</v>
      </c>
      <c r="B147" s="137">
        <f t="shared" si="16"/>
        <v>2936</v>
      </c>
      <c r="C147" s="9">
        <v>1180</v>
      </c>
      <c r="D147" s="9">
        <v>1366</v>
      </c>
      <c r="E147" s="82">
        <v>390</v>
      </c>
      <c r="F147" s="9">
        <v>986</v>
      </c>
      <c r="G147" s="82">
        <v>1950</v>
      </c>
      <c r="H147" s="9">
        <v>91</v>
      </c>
      <c r="I147" s="82">
        <v>2845</v>
      </c>
      <c r="J147" s="9">
        <v>2725</v>
      </c>
      <c r="K147" s="9">
        <v>2206</v>
      </c>
      <c r="L147" s="9">
        <v>771</v>
      </c>
      <c r="M147" s="9">
        <v>38</v>
      </c>
      <c r="N147" s="9">
        <v>43</v>
      </c>
      <c r="O147" s="83"/>
      <c r="P147" s="83"/>
      <c r="Q147" s="67"/>
    </row>
    <row r="148" spans="1:17" ht="19.5" customHeight="1" x14ac:dyDescent="0.25">
      <c r="A148" s="81" t="s">
        <v>121</v>
      </c>
      <c r="B148" s="137">
        <f t="shared" si="16"/>
        <v>11877</v>
      </c>
      <c r="C148" s="9">
        <v>4322</v>
      </c>
      <c r="D148" s="9">
        <v>6067</v>
      </c>
      <c r="E148" s="82">
        <v>1488</v>
      </c>
      <c r="F148" s="9">
        <v>2554</v>
      </c>
      <c r="G148" s="82">
        <v>9323</v>
      </c>
      <c r="H148" s="9">
        <v>560</v>
      </c>
      <c r="I148" s="82">
        <v>11317</v>
      </c>
      <c r="J148" s="9">
        <v>10394</v>
      </c>
      <c r="K148" s="9">
        <v>5551</v>
      </c>
      <c r="L148" s="9">
        <v>1720</v>
      </c>
      <c r="M148" s="9">
        <v>237</v>
      </c>
      <c r="N148" s="9">
        <v>42</v>
      </c>
      <c r="O148" s="83"/>
      <c r="P148" s="83"/>
      <c r="Q148" s="67"/>
    </row>
    <row r="149" spans="1:17" ht="19.5" customHeight="1" x14ac:dyDescent="0.25">
      <c r="A149" s="81" t="s">
        <v>122</v>
      </c>
      <c r="B149" s="137">
        <f t="shared" si="16"/>
        <v>3643</v>
      </c>
      <c r="C149" s="9">
        <v>1091</v>
      </c>
      <c r="D149" s="9">
        <v>1907</v>
      </c>
      <c r="E149" s="82">
        <v>645</v>
      </c>
      <c r="F149" s="9">
        <v>1779</v>
      </c>
      <c r="G149" s="82">
        <v>1864</v>
      </c>
      <c r="H149" s="9">
        <v>222</v>
      </c>
      <c r="I149" s="82">
        <v>3421</v>
      </c>
      <c r="J149" s="9">
        <v>3129</v>
      </c>
      <c r="K149" s="9">
        <v>2376</v>
      </c>
      <c r="L149" s="9">
        <v>1491</v>
      </c>
      <c r="M149" s="9">
        <v>33</v>
      </c>
      <c r="N149" s="9">
        <v>24</v>
      </c>
      <c r="O149" s="83"/>
      <c r="P149" s="83"/>
      <c r="Q149" s="67"/>
    </row>
    <row r="150" spans="1:17" ht="19.5" customHeight="1" x14ac:dyDescent="0.25">
      <c r="A150" s="81" t="s">
        <v>123</v>
      </c>
      <c r="B150" s="137">
        <f t="shared" si="16"/>
        <v>2937</v>
      </c>
      <c r="C150" s="9">
        <v>1378</v>
      </c>
      <c r="D150" s="9">
        <v>1093</v>
      </c>
      <c r="E150" s="82">
        <v>466</v>
      </c>
      <c r="F150" s="9">
        <v>597</v>
      </c>
      <c r="G150" s="82">
        <v>2340</v>
      </c>
      <c r="H150" s="9">
        <v>206</v>
      </c>
      <c r="I150" s="82">
        <v>2731</v>
      </c>
      <c r="J150" s="9">
        <v>2480</v>
      </c>
      <c r="K150" s="9">
        <v>1713</v>
      </c>
      <c r="L150" s="9">
        <v>437</v>
      </c>
      <c r="M150" s="9">
        <v>44</v>
      </c>
      <c r="N150" s="9">
        <v>9</v>
      </c>
      <c r="O150" s="83"/>
      <c r="P150" s="83"/>
      <c r="Q150" s="67"/>
    </row>
    <row r="151" spans="1:17" ht="19.5" customHeight="1" x14ac:dyDescent="0.25">
      <c r="A151" s="81" t="s">
        <v>124</v>
      </c>
      <c r="B151" s="137">
        <f t="shared" si="16"/>
        <v>3225</v>
      </c>
      <c r="C151" s="9">
        <v>1156</v>
      </c>
      <c r="D151" s="9">
        <v>1527</v>
      </c>
      <c r="E151" s="82">
        <v>542</v>
      </c>
      <c r="F151" s="9">
        <v>862</v>
      </c>
      <c r="G151" s="82">
        <v>2363</v>
      </c>
      <c r="H151" s="9">
        <v>176</v>
      </c>
      <c r="I151" s="82">
        <v>3049</v>
      </c>
      <c r="J151" s="9">
        <v>2657</v>
      </c>
      <c r="K151" s="9">
        <v>1829</v>
      </c>
      <c r="L151" s="9">
        <v>641</v>
      </c>
      <c r="M151" s="9">
        <v>19</v>
      </c>
      <c r="N151" s="9">
        <v>13</v>
      </c>
      <c r="O151" s="83"/>
      <c r="P151" s="83"/>
      <c r="Q151" s="67"/>
    </row>
    <row r="152" spans="1:17" ht="19.5" customHeight="1" x14ac:dyDescent="0.25">
      <c r="A152" s="81" t="s">
        <v>125</v>
      </c>
      <c r="B152" s="137">
        <f t="shared" si="16"/>
        <v>9612</v>
      </c>
      <c r="C152" s="9">
        <v>3602</v>
      </c>
      <c r="D152" s="9">
        <v>4856</v>
      </c>
      <c r="E152" s="82">
        <v>1154</v>
      </c>
      <c r="F152" s="9">
        <v>2754</v>
      </c>
      <c r="G152" s="82">
        <v>6858</v>
      </c>
      <c r="H152" s="9">
        <v>574</v>
      </c>
      <c r="I152" s="82">
        <v>9038</v>
      </c>
      <c r="J152" s="9">
        <v>8485</v>
      </c>
      <c r="K152" s="9">
        <v>7159</v>
      </c>
      <c r="L152" s="9">
        <v>1765</v>
      </c>
      <c r="M152" s="9">
        <v>150</v>
      </c>
      <c r="N152" s="9">
        <v>109</v>
      </c>
      <c r="O152" s="83"/>
      <c r="P152" s="83"/>
      <c r="Q152" s="67"/>
    </row>
    <row r="153" spans="1:17" ht="19.5" customHeight="1" x14ac:dyDescent="0.25">
      <c r="A153" s="81" t="s">
        <v>126</v>
      </c>
      <c r="B153" s="137">
        <f t="shared" si="16"/>
        <v>1549</v>
      </c>
      <c r="C153" s="9">
        <v>297</v>
      </c>
      <c r="D153" s="9">
        <v>821</v>
      </c>
      <c r="E153" s="82">
        <v>431</v>
      </c>
      <c r="F153" s="9">
        <v>937</v>
      </c>
      <c r="G153" s="82">
        <v>612</v>
      </c>
      <c r="H153" s="9">
        <v>230</v>
      </c>
      <c r="I153" s="82">
        <v>1319</v>
      </c>
      <c r="J153" s="9">
        <v>1233</v>
      </c>
      <c r="K153" s="9">
        <v>932</v>
      </c>
      <c r="L153" s="9">
        <v>604</v>
      </c>
      <c r="M153" s="9">
        <v>34</v>
      </c>
      <c r="N153" s="9">
        <v>14</v>
      </c>
      <c r="O153" s="83"/>
      <c r="P153" s="83"/>
      <c r="Q153" s="67"/>
    </row>
    <row r="154" spans="1:17" ht="19.5" customHeight="1" x14ac:dyDescent="0.25">
      <c r="A154" s="81" t="s">
        <v>127</v>
      </c>
      <c r="B154" s="137">
        <f t="shared" si="16"/>
        <v>3546</v>
      </c>
      <c r="C154" s="9">
        <v>1265</v>
      </c>
      <c r="D154" s="9">
        <v>1636</v>
      </c>
      <c r="E154" s="82">
        <v>645</v>
      </c>
      <c r="F154" s="9">
        <v>1206</v>
      </c>
      <c r="G154" s="82">
        <v>2340</v>
      </c>
      <c r="H154" s="9">
        <v>215</v>
      </c>
      <c r="I154" s="82">
        <v>3331</v>
      </c>
      <c r="J154" s="9">
        <v>2915</v>
      </c>
      <c r="K154" s="9">
        <v>2238</v>
      </c>
      <c r="L154" s="9">
        <v>954</v>
      </c>
      <c r="M154" s="9">
        <v>24</v>
      </c>
      <c r="N154" s="9">
        <v>7</v>
      </c>
      <c r="O154" s="83"/>
      <c r="P154" s="83"/>
      <c r="Q154" s="67"/>
    </row>
    <row r="155" spans="1:17" ht="19.5" customHeight="1" x14ac:dyDescent="0.25">
      <c r="A155" s="81" t="s">
        <v>128</v>
      </c>
      <c r="B155" s="137">
        <f t="shared" si="16"/>
        <v>4430</v>
      </c>
      <c r="C155" s="9">
        <v>1288</v>
      </c>
      <c r="D155" s="9">
        <v>2137</v>
      </c>
      <c r="E155" s="82">
        <v>1005</v>
      </c>
      <c r="F155" s="9">
        <v>1104</v>
      </c>
      <c r="G155" s="82">
        <v>3326</v>
      </c>
      <c r="H155" s="9">
        <v>230</v>
      </c>
      <c r="I155" s="82">
        <v>4200</v>
      </c>
      <c r="J155" s="9">
        <v>3575</v>
      </c>
      <c r="K155" s="9">
        <v>2579</v>
      </c>
      <c r="L155" s="9">
        <v>811</v>
      </c>
      <c r="M155" s="9">
        <v>20</v>
      </c>
      <c r="N155" s="9">
        <v>20</v>
      </c>
      <c r="O155" s="83"/>
      <c r="P155" s="83"/>
      <c r="Q155" s="67"/>
    </row>
    <row r="156" spans="1:17" ht="19.5" customHeight="1" x14ac:dyDescent="0.25">
      <c r="A156" s="81" t="s">
        <v>129</v>
      </c>
      <c r="B156" s="137">
        <f t="shared" si="16"/>
        <v>6801</v>
      </c>
      <c r="C156" s="9">
        <v>2703</v>
      </c>
      <c r="D156" s="9">
        <v>3191</v>
      </c>
      <c r="E156" s="82">
        <v>907</v>
      </c>
      <c r="F156" s="9">
        <v>2920</v>
      </c>
      <c r="G156" s="82">
        <v>3881</v>
      </c>
      <c r="H156" s="9">
        <v>593</v>
      </c>
      <c r="I156" s="82">
        <v>6208</v>
      </c>
      <c r="J156" s="9">
        <v>5401</v>
      </c>
      <c r="K156" s="9">
        <v>3173</v>
      </c>
      <c r="L156" s="9">
        <v>1882</v>
      </c>
      <c r="M156" s="9">
        <v>90</v>
      </c>
      <c r="N156" s="9">
        <v>26</v>
      </c>
      <c r="O156" s="83"/>
      <c r="P156" s="83"/>
      <c r="Q156" s="67"/>
    </row>
    <row r="157" spans="1:17" ht="19.5" customHeight="1" x14ac:dyDescent="0.25">
      <c r="A157" s="81" t="s">
        <v>130</v>
      </c>
      <c r="B157" s="137">
        <f t="shared" si="16"/>
        <v>5314</v>
      </c>
      <c r="C157" s="9">
        <v>1503</v>
      </c>
      <c r="D157" s="9">
        <v>2406</v>
      </c>
      <c r="E157" s="82">
        <v>1405</v>
      </c>
      <c r="F157" s="9">
        <v>2872</v>
      </c>
      <c r="G157" s="82">
        <v>2442</v>
      </c>
      <c r="H157" s="9">
        <v>475</v>
      </c>
      <c r="I157" s="82">
        <v>4839</v>
      </c>
      <c r="J157" s="9">
        <v>4507</v>
      </c>
      <c r="K157" s="9">
        <v>3763</v>
      </c>
      <c r="L157" s="9">
        <v>2148</v>
      </c>
      <c r="M157" s="9">
        <v>81</v>
      </c>
      <c r="N157" s="9">
        <v>22</v>
      </c>
      <c r="O157" s="83"/>
      <c r="P157" s="83"/>
      <c r="Q157" s="67"/>
    </row>
    <row r="158" spans="1:17" ht="19.5" customHeight="1" x14ac:dyDescent="0.25">
      <c r="A158" s="81" t="s">
        <v>131</v>
      </c>
      <c r="B158" s="137">
        <f t="shared" si="16"/>
        <v>3117</v>
      </c>
      <c r="C158" s="9">
        <v>1298</v>
      </c>
      <c r="D158" s="9">
        <v>1412</v>
      </c>
      <c r="E158" s="82">
        <v>407</v>
      </c>
      <c r="F158" s="9">
        <v>290</v>
      </c>
      <c r="G158" s="82">
        <v>2827</v>
      </c>
      <c r="H158" s="9">
        <v>60</v>
      </c>
      <c r="I158" s="82">
        <v>3057</v>
      </c>
      <c r="J158" s="9">
        <v>2360</v>
      </c>
      <c r="K158" s="9">
        <v>1350</v>
      </c>
      <c r="L158" s="9">
        <v>120</v>
      </c>
      <c r="M158" s="9">
        <v>35</v>
      </c>
      <c r="N158" s="9">
        <v>14</v>
      </c>
      <c r="O158" s="83"/>
      <c r="P158" s="83"/>
      <c r="Q158" s="67"/>
    </row>
    <row r="159" spans="1:17" ht="19.5" customHeight="1" x14ac:dyDescent="0.25">
      <c r="A159" s="81" t="s">
        <v>132</v>
      </c>
      <c r="B159" s="137">
        <f t="shared" si="16"/>
        <v>41955</v>
      </c>
      <c r="C159" s="9">
        <v>10740</v>
      </c>
      <c r="D159" s="9">
        <v>21942</v>
      </c>
      <c r="E159" s="82">
        <v>9273</v>
      </c>
      <c r="F159" s="9">
        <v>10865</v>
      </c>
      <c r="G159" s="82">
        <v>31090</v>
      </c>
      <c r="H159" s="9">
        <v>1536</v>
      </c>
      <c r="I159" s="82">
        <v>40419</v>
      </c>
      <c r="J159" s="9">
        <v>30611</v>
      </c>
      <c r="K159" s="9">
        <v>21769</v>
      </c>
      <c r="L159" s="9">
        <v>6504</v>
      </c>
      <c r="M159" s="9">
        <v>291</v>
      </c>
      <c r="N159" s="9">
        <v>142</v>
      </c>
      <c r="O159" s="83"/>
      <c r="P159" s="83"/>
      <c r="Q159" s="67"/>
    </row>
    <row r="160" spans="1:17" ht="19.5" customHeight="1" x14ac:dyDescent="0.25">
      <c r="A160" s="81" t="s">
        <v>133</v>
      </c>
      <c r="B160" s="137">
        <f t="shared" si="16"/>
        <v>2694</v>
      </c>
      <c r="C160" s="9">
        <v>491</v>
      </c>
      <c r="D160" s="9">
        <v>1024</v>
      </c>
      <c r="E160" s="82">
        <v>1179</v>
      </c>
      <c r="F160" s="9">
        <v>1195</v>
      </c>
      <c r="G160" s="82">
        <v>1499</v>
      </c>
      <c r="H160" s="9">
        <v>131</v>
      </c>
      <c r="I160" s="82">
        <v>2563</v>
      </c>
      <c r="J160" s="9">
        <v>2144</v>
      </c>
      <c r="K160" s="9">
        <v>1327</v>
      </c>
      <c r="L160" s="9">
        <v>702</v>
      </c>
      <c r="M160" s="9">
        <v>16</v>
      </c>
      <c r="N160" s="9">
        <v>12</v>
      </c>
      <c r="O160" s="83"/>
      <c r="P160" s="83"/>
      <c r="Q160" s="67"/>
    </row>
    <row r="161" spans="1:17" ht="19.5" customHeight="1" x14ac:dyDescent="0.25">
      <c r="A161" s="81" t="s">
        <v>134</v>
      </c>
      <c r="B161" s="137">
        <f t="shared" si="16"/>
        <v>896</v>
      </c>
      <c r="C161" s="9">
        <v>220</v>
      </c>
      <c r="D161" s="9">
        <v>491</v>
      </c>
      <c r="E161" s="82">
        <v>185</v>
      </c>
      <c r="F161" s="9">
        <v>492</v>
      </c>
      <c r="G161" s="82">
        <v>404</v>
      </c>
      <c r="H161" s="9">
        <v>21</v>
      </c>
      <c r="I161" s="82">
        <v>875</v>
      </c>
      <c r="J161" s="9">
        <v>801</v>
      </c>
      <c r="K161" s="9">
        <v>505</v>
      </c>
      <c r="L161" s="9">
        <v>418</v>
      </c>
      <c r="M161" s="9">
        <v>27</v>
      </c>
      <c r="N161" s="9">
        <v>2</v>
      </c>
      <c r="O161" s="83"/>
      <c r="P161" s="83"/>
      <c r="Q161" s="67"/>
    </row>
    <row r="162" spans="1:17" ht="19.5" customHeight="1" x14ac:dyDescent="0.25">
      <c r="A162" s="81" t="s">
        <v>135</v>
      </c>
      <c r="B162" s="137">
        <f t="shared" si="16"/>
        <v>958</v>
      </c>
      <c r="C162" s="9">
        <v>406</v>
      </c>
      <c r="D162" s="9">
        <v>361</v>
      </c>
      <c r="E162" s="82">
        <v>191</v>
      </c>
      <c r="F162" s="9">
        <v>273</v>
      </c>
      <c r="G162" s="82">
        <v>685</v>
      </c>
      <c r="H162" s="9">
        <v>100</v>
      </c>
      <c r="I162" s="82">
        <v>858</v>
      </c>
      <c r="J162" s="9">
        <v>798</v>
      </c>
      <c r="K162" s="9">
        <v>469</v>
      </c>
      <c r="L162" s="9">
        <v>155</v>
      </c>
      <c r="M162" s="9">
        <v>18</v>
      </c>
      <c r="N162" s="9">
        <v>9</v>
      </c>
      <c r="O162" s="83"/>
      <c r="P162" s="83"/>
      <c r="Q162" s="67"/>
    </row>
    <row r="163" spans="1:17" ht="19.5" customHeight="1" x14ac:dyDescent="0.25">
      <c r="A163" s="81" t="s">
        <v>136</v>
      </c>
      <c r="B163" s="137">
        <f t="shared" si="16"/>
        <v>1397</v>
      </c>
      <c r="C163" s="9">
        <v>445</v>
      </c>
      <c r="D163" s="9">
        <v>637</v>
      </c>
      <c r="E163" s="82">
        <v>315</v>
      </c>
      <c r="F163" s="9">
        <v>695</v>
      </c>
      <c r="G163" s="82">
        <v>702</v>
      </c>
      <c r="H163" s="9">
        <v>182</v>
      </c>
      <c r="I163" s="82">
        <v>1215</v>
      </c>
      <c r="J163" s="9">
        <v>1227</v>
      </c>
      <c r="K163" s="9">
        <v>872</v>
      </c>
      <c r="L163" s="9">
        <v>541</v>
      </c>
      <c r="M163" s="9">
        <v>17</v>
      </c>
      <c r="N163" s="9">
        <v>3</v>
      </c>
      <c r="O163" s="83"/>
      <c r="P163" s="83"/>
      <c r="Q163" s="67"/>
    </row>
    <row r="164" spans="1:17" ht="19.5" customHeight="1" x14ac:dyDescent="0.25">
      <c r="A164" s="81" t="s">
        <v>137</v>
      </c>
      <c r="B164" s="137">
        <f t="shared" si="16"/>
        <v>5046</v>
      </c>
      <c r="C164" s="9">
        <v>1646</v>
      </c>
      <c r="D164" s="9">
        <v>2348</v>
      </c>
      <c r="E164" s="82">
        <v>1052</v>
      </c>
      <c r="F164" s="9">
        <v>1410</v>
      </c>
      <c r="G164" s="82">
        <v>3636</v>
      </c>
      <c r="H164" s="9">
        <v>258</v>
      </c>
      <c r="I164" s="82">
        <v>4788</v>
      </c>
      <c r="J164" s="9">
        <v>4325</v>
      </c>
      <c r="K164" s="9">
        <v>3424</v>
      </c>
      <c r="L164" s="9">
        <v>949</v>
      </c>
      <c r="M164" s="9">
        <v>48</v>
      </c>
      <c r="N164" s="9">
        <v>15</v>
      </c>
      <c r="O164" s="83"/>
      <c r="P164" s="83"/>
      <c r="Q164" s="67"/>
    </row>
    <row r="165" spans="1:17" ht="19.5" customHeight="1" x14ac:dyDescent="0.25">
      <c r="A165" s="81" t="s">
        <v>138</v>
      </c>
      <c r="B165" s="137">
        <f t="shared" si="16"/>
        <v>4345</v>
      </c>
      <c r="C165" s="9">
        <v>1629</v>
      </c>
      <c r="D165" s="9">
        <v>2123</v>
      </c>
      <c r="E165" s="82">
        <v>593</v>
      </c>
      <c r="F165" s="9">
        <v>1945</v>
      </c>
      <c r="G165" s="82">
        <v>2400</v>
      </c>
      <c r="H165" s="9">
        <v>786</v>
      </c>
      <c r="I165" s="82">
        <v>3559</v>
      </c>
      <c r="J165" s="9">
        <v>3414</v>
      </c>
      <c r="K165" s="9">
        <v>2092</v>
      </c>
      <c r="L165" s="9">
        <v>976</v>
      </c>
      <c r="M165" s="9">
        <v>38</v>
      </c>
      <c r="N165" s="9">
        <v>43</v>
      </c>
      <c r="O165" s="83"/>
      <c r="P165" s="83"/>
      <c r="Q165" s="67"/>
    </row>
    <row r="166" spans="1:17" ht="19.5" customHeight="1" x14ac:dyDescent="0.25">
      <c r="A166" s="81" t="s">
        <v>139</v>
      </c>
      <c r="B166" s="137">
        <f t="shared" si="16"/>
        <v>4036</v>
      </c>
      <c r="C166" s="9">
        <v>1536</v>
      </c>
      <c r="D166" s="9">
        <v>1586</v>
      </c>
      <c r="E166" s="82">
        <v>914</v>
      </c>
      <c r="F166" s="9">
        <v>1403</v>
      </c>
      <c r="G166" s="82">
        <v>2633</v>
      </c>
      <c r="H166" s="9">
        <v>274</v>
      </c>
      <c r="I166" s="82">
        <v>3762</v>
      </c>
      <c r="J166" s="9">
        <v>2967</v>
      </c>
      <c r="K166" s="9">
        <v>2345</v>
      </c>
      <c r="L166" s="9">
        <v>926</v>
      </c>
      <c r="M166" s="9">
        <v>54</v>
      </c>
      <c r="N166" s="9">
        <v>26</v>
      </c>
      <c r="O166" s="83"/>
      <c r="P166" s="83"/>
      <c r="Q166" s="67"/>
    </row>
    <row r="167" spans="1:17" ht="19.5" customHeight="1" x14ac:dyDescent="0.25">
      <c r="A167" s="81" t="s">
        <v>140</v>
      </c>
      <c r="B167" s="137">
        <f t="shared" si="16"/>
        <v>2353</v>
      </c>
      <c r="C167" s="9">
        <v>1003</v>
      </c>
      <c r="D167" s="9">
        <v>1059</v>
      </c>
      <c r="E167" s="82">
        <v>291</v>
      </c>
      <c r="F167" s="9">
        <v>1438</v>
      </c>
      <c r="G167" s="82">
        <v>915</v>
      </c>
      <c r="H167" s="9">
        <v>248</v>
      </c>
      <c r="I167" s="82">
        <v>2105</v>
      </c>
      <c r="J167" s="9">
        <v>2040</v>
      </c>
      <c r="K167" s="9">
        <v>1550</v>
      </c>
      <c r="L167" s="9">
        <v>884</v>
      </c>
      <c r="M167" s="9">
        <v>52</v>
      </c>
      <c r="N167" s="9">
        <v>14</v>
      </c>
      <c r="O167" s="83"/>
      <c r="P167" s="83"/>
      <c r="Q167" s="67"/>
    </row>
    <row r="168" spans="1:17" ht="19.5" customHeight="1" x14ac:dyDescent="0.25">
      <c r="A168" s="81" t="s">
        <v>141</v>
      </c>
      <c r="B168" s="137">
        <f t="shared" si="16"/>
        <v>1722</v>
      </c>
      <c r="C168" s="9">
        <v>412</v>
      </c>
      <c r="D168" s="9">
        <v>801</v>
      </c>
      <c r="E168" s="82">
        <v>509</v>
      </c>
      <c r="F168" s="9">
        <v>269</v>
      </c>
      <c r="G168" s="82">
        <v>1453</v>
      </c>
      <c r="H168" s="9">
        <v>54</v>
      </c>
      <c r="I168" s="82">
        <v>1668</v>
      </c>
      <c r="J168" s="9">
        <v>1537</v>
      </c>
      <c r="K168" s="9">
        <v>1345</v>
      </c>
      <c r="L168" s="9">
        <v>211</v>
      </c>
      <c r="M168" s="9">
        <v>15</v>
      </c>
      <c r="N168" s="9">
        <v>1</v>
      </c>
      <c r="O168" s="83"/>
      <c r="P168" s="83"/>
      <c r="Q168" s="67"/>
    </row>
    <row r="169" spans="1:17" ht="19.5" customHeight="1" x14ac:dyDescent="0.25">
      <c r="A169" s="84" t="s">
        <v>142</v>
      </c>
      <c r="B169" s="138">
        <f t="shared" si="16"/>
        <v>792</v>
      </c>
      <c r="C169" s="66">
        <v>287</v>
      </c>
      <c r="D169" s="66">
        <v>402</v>
      </c>
      <c r="E169" s="85">
        <v>103</v>
      </c>
      <c r="F169" s="66">
        <v>348</v>
      </c>
      <c r="G169" s="85">
        <v>444</v>
      </c>
      <c r="H169" s="66">
        <v>24</v>
      </c>
      <c r="I169" s="85">
        <v>768</v>
      </c>
      <c r="J169" s="66">
        <v>469</v>
      </c>
      <c r="K169" s="66">
        <v>237</v>
      </c>
      <c r="L169" s="66">
        <v>254</v>
      </c>
      <c r="M169" s="66">
        <v>12</v>
      </c>
      <c r="N169" s="66">
        <v>5</v>
      </c>
      <c r="O169" s="83"/>
      <c r="P169" s="83"/>
      <c r="Q169" s="67"/>
    </row>
    <row r="170" spans="1:17" ht="21" customHeight="1" x14ac:dyDescent="0.25">
      <c r="A170" s="146" t="s">
        <v>6</v>
      </c>
      <c r="B170" s="19">
        <f t="shared" ref="B170:N170" si="17">SUM(B145:B169)</f>
        <v>133123</v>
      </c>
      <c r="C170" s="19">
        <f t="shared" si="17"/>
        <v>42007</v>
      </c>
      <c r="D170" s="19">
        <f t="shared" si="17"/>
        <v>64884</v>
      </c>
      <c r="E170" s="19">
        <f t="shared" si="17"/>
        <v>26232</v>
      </c>
      <c r="F170" s="19">
        <f t="shared" si="17"/>
        <v>40967</v>
      </c>
      <c r="G170" s="19">
        <f t="shared" si="17"/>
        <v>92156</v>
      </c>
      <c r="H170" s="19">
        <f t="shared" si="17"/>
        <v>7720</v>
      </c>
      <c r="I170" s="19">
        <f t="shared" si="17"/>
        <v>125403</v>
      </c>
      <c r="J170" s="19">
        <f t="shared" si="17"/>
        <v>107129</v>
      </c>
      <c r="K170" s="19">
        <f t="shared" si="17"/>
        <v>76034</v>
      </c>
      <c r="L170" s="19">
        <f t="shared" si="17"/>
        <v>26977</v>
      </c>
      <c r="M170" s="19">
        <f t="shared" si="17"/>
        <v>1459</v>
      </c>
      <c r="N170" s="19">
        <f t="shared" si="17"/>
        <v>653</v>
      </c>
      <c r="O170" s="83"/>
      <c r="P170" s="83"/>
      <c r="Q170" s="83"/>
    </row>
    <row r="171" spans="1:17" ht="19.5" customHeight="1" x14ac:dyDescent="0.25">
      <c r="A171" s="8" t="s">
        <v>26</v>
      </c>
      <c r="B171" s="87">
        <f t="shared" ref="B171:N171" si="18">B170/$B$170</f>
        <v>1</v>
      </c>
      <c r="C171" s="87">
        <f t="shared" si="18"/>
        <v>0.31555028056759538</v>
      </c>
      <c r="D171" s="87">
        <f t="shared" si="18"/>
        <v>0.48739887172013852</v>
      </c>
      <c r="E171" s="87">
        <f t="shared" si="18"/>
        <v>0.19705084771226611</v>
      </c>
      <c r="F171" s="153">
        <f t="shared" si="18"/>
        <v>0.30773795662657843</v>
      </c>
      <c r="G171" s="153">
        <f t="shared" si="18"/>
        <v>0.69226204337342157</v>
      </c>
      <c r="H171" s="153">
        <f t="shared" si="18"/>
        <v>5.7991481562164313E-2</v>
      </c>
      <c r="I171" s="153">
        <f t="shared" si="18"/>
        <v>0.94200851843783573</v>
      </c>
      <c r="J171" s="87">
        <f t="shared" si="18"/>
        <v>0.80473697257423582</v>
      </c>
      <c r="K171" s="87">
        <f t="shared" si="18"/>
        <v>0.57115599858777222</v>
      </c>
      <c r="L171" s="87">
        <f t="shared" si="18"/>
        <v>0.20264717592001383</v>
      </c>
      <c r="M171" s="87">
        <f t="shared" si="18"/>
        <v>1.0959789067253593E-2</v>
      </c>
      <c r="N171" s="87">
        <f t="shared" si="18"/>
        <v>4.9052380129654526E-3</v>
      </c>
      <c r="O171" s="88"/>
      <c r="P171" s="89"/>
      <c r="Q171" s="89"/>
    </row>
    <row r="172" spans="1:17" x14ac:dyDescent="0.25">
      <c r="A172" s="160" t="s">
        <v>255</v>
      </c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62"/>
      <c r="P172" s="62"/>
      <c r="Q172" s="62"/>
    </row>
    <row r="173" spans="1:17" ht="3.75" customHeight="1" x14ac:dyDescent="0.25">
      <c r="A173" s="62"/>
      <c r="B173" s="62"/>
      <c r="C173" s="62"/>
      <c r="D173" s="62"/>
      <c r="E173" s="62"/>
      <c r="F173" s="62"/>
      <c r="G173" s="62"/>
      <c r="H173" s="62"/>
      <c r="I173" s="62"/>
      <c r="J173" s="62"/>
      <c r="K173" s="62"/>
      <c r="L173" s="62"/>
      <c r="M173" s="62"/>
      <c r="N173" s="62"/>
      <c r="O173" s="90"/>
      <c r="P173" s="62"/>
      <c r="Q173" s="62"/>
    </row>
    <row r="174" spans="1:17" ht="3.75" customHeight="1" x14ac:dyDescent="0.25">
      <c r="A174" s="62"/>
      <c r="B174" s="62"/>
      <c r="C174" s="62"/>
      <c r="D174" s="62"/>
      <c r="E174" s="62"/>
      <c r="F174" s="62"/>
      <c r="G174" s="62"/>
      <c r="H174" s="62"/>
      <c r="I174" s="62"/>
      <c r="J174" s="62"/>
      <c r="K174" s="62"/>
      <c r="L174" s="62"/>
      <c r="M174" s="62"/>
      <c r="N174" s="62"/>
      <c r="O174" s="62"/>
      <c r="P174" s="62"/>
      <c r="Q174" s="62"/>
    </row>
    <row r="175" spans="1:17" ht="18.75" thickBot="1" x14ac:dyDescent="0.3">
      <c r="A175" s="6" t="s">
        <v>143</v>
      </c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</row>
    <row r="176" spans="1:17" ht="3.75" customHeight="1" x14ac:dyDescent="0.25">
      <c r="A176" s="62"/>
      <c r="B176" s="62"/>
      <c r="C176" s="62"/>
      <c r="D176" s="62"/>
      <c r="E176" s="62"/>
      <c r="F176" s="62"/>
      <c r="G176" s="62"/>
      <c r="H176" s="62"/>
      <c r="I176" s="62"/>
      <c r="J176" s="62"/>
      <c r="K176" s="62"/>
      <c r="L176" s="62"/>
      <c r="M176" s="62"/>
      <c r="N176" s="62"/>
      <c r="O176" s="62"/>
      <c r="P176" s="62"/>
      <c r="Q176" s="62"/>
    </row>
    <row r="177" spans="1:17" ht="16.5" thickBot="1" x14ac:dyDescent="0.3">
      <c r="A177" s="129" t="s">
        <v>252</v>
      </c>
      <c r="B177" s="129"/>
      <c r="C177" s="129"/>
      <c r="D177" s="129"/>
      <c r="E177" s="129"/>
      <c r="F177" s="129"/>
      <c r="G177" s="129"/>
      <c r="H177" s="129"/>
      <c r="I177" s="129"/>
      <c r="J177" s="129"/>
      <c r="K177" s="129"/>
      <c r="L177" s="129"/>
      <c r="M177" s="129"/>
      <c r="N177" s="129"/>
      <c r="O177" s="129"/>
      <c r="P177" s="129"/>
      <c r="Q177" s="129"/>
    </row>
    <row r="178" spans="1:17" ht="3.75" customHeight="1" x14ac:dyDescent="0.25">
      <c r="A178" s="62"/>
      <c r="B178" s="62"/>
      <c r="C178" s="62"/>
      <c r="D178" s="62"/>
      <c r="E178" s="62"/>
      <c r="F178" s="62"/>
      <c r="G178" s="62"/>
      <c r="H178" s="62"/>
      <c r="I178" s="62"/>
      <c r="J178" s="62"/>
      <c r="K178" s="62"/>
      <c r="L178" s="67"/>
      <c r="M178" s="67"/>
      <c r="N178" s="67"/>
      <c r="O178" s="67"/>
      <c r="P178" s="67"/>
      <c r="Q178" s="67"/>
    </row>
    <row r="179" spans="1:17" ht="21.75" customHeight="1" x14ac:dyDescent="0.25">
      <c r="A179" s="161" t="s">
        <v>144</v>
      </c>
      <c r="B179" s="161"/>
      <c r="C179" s="161"/>
      <c r="D179" s="161"/>
      <c r="E179" s="162"/>
      <c r="F179" s="91" t="s">
        <v>6</v>
      </c>
      <c r="G179" s="91" t="s">
        <v>145</v>
      </c>
      <c r="H179" s="91" t="s">
        <v>146</v>
      </c>
      <c r="I179" s="91" t="s">
        <v>147</v>
      </c>
      <c r="J179" s="91" t="s">
        <v>148</v>
      </c>
      <c r="K179" s="62"/>
      <c r="L179" s="67"/>
      <c r="M179" s="163"/>
      <c r="N179" s="163"/>
      <c r="O179" s="172"/>
      <c r="P179" s="172"/>
      <c r="Q179" s="172"/>
    </row>
    <row r="180" spans="1:17" ht="21.75" customHeight="1" x14ac:dyDescent="0.25">
      <c r="A180" s="92" t="s">
        <v>149</v>
      </c>
      <c r="B180" s="92"/>
      <c r="C180" s="92"/>
      <c r="D180" s="92"/>
      <c r="E180" s="92"/>
      <c r="F180" s="93">
        <f t="shared" ref="F180:F215" si="19">+SUM(G180:J180)</f>
        <v>133123</v>
      </c>
      <c r="G180" s="94">
        <v>83230</v>
      </c>
      <c r="H180" s="94">
        <v>32349</v>
      </c>
      <c r="I180" s="94">
        <v>10107</v>
      </c>
      <c r="J180" s="94">
        <v>7437</v>
      </c>
      <c r="K180" s="62"/>
      <c r="L180" s="67"/>
      <c r="M180" s="163"/>
      <c r="N180" s="163"/>
      <c r="O180" s="150"/>
      <c r="P180" s="150"/>
      <c r="Q180" s="150"/>
    </row>
    <row r="181" spans="1:17" ht="21.75" customHeight="1" x14ac:dyDescent="0.25">
      <c r="A181" s="95" t="s">
        <v>150</v>
      </c>
      <c r="B181" s="95"/>
      <c r="C181" s="95"/>
      <c r="D181" s="95"/>
      <c r="E181" s="95"/>
      <c r="F181" s="96">
        <f t="shared" si="19"/>
        <v>128968</v>
      </c>
      <c r="G181" s="97">
        <v>0</v>
      </c>
      <c r="H181" s="97">
        <v>106704</v>
      </c>
      <c r="I181" s="97">
        <v>14573</v>
      </c>
      <c r="J181" s="97">
        <v>7691</v>
      </c>
      <c r="K181" s="62"/>
      <c r="L181" s="67"/>
      <c r="M181" s="163"/>
      <c r="N181" s="163"/>
      <c r="O181" s="150"/>
      <c r="P181" s="150"/>
      <c r="Q181" s="150"/>
    </row>
    <row r="182" spans="1:17" ht="21.75" customHeight="1" x14ac:dyDescent="0.25">
      <c r="A182" s="95" t="s">
        <v>151</v>
      </c>
      <c r="B182" s="95"/>
      <c r="C182" s="95"/>
      <c r="D182" s="95"/>
      <c r="E182" s="95"/>
      <c r="F182" s="96">
        <f t="shared" si="19"/>
        <v>411224</v>
      </c>
      <c r="G182" s="97">
        <v>0</v>
      </c>
      <c r="H182" s="97">
        <v>89570</v>
      </c>
      <c r="I182" s="97">
        <v>137195</v>
      </c>
      <c r="J182" s="97">
        <v>184459</v>
      </c>
      <c r="K182" s="62"/>
      <c r="L182" s="67"/>
      <c r="M182" s="130"/>
      <c r="N182" s="151"/>
      <c r="O182" s="98"/>
      <c r="P182" s="98"/>
      <c r="Q182" s="98"/>
    </row>
    <row r="183" spans="1:17" ht="21.75" customHeight="1" x14ac:dyDescent="0.25">
      <c r="A183" s="95" t="s">
        <v>152</v>
      </c>
      <c r="B183" s="95"/>
      <c r="C183" s="95"/>
      <c r="D183" s="95"/>
      <c r="E183" s="95"/>
      <c r="F183" s="96">
        <f t="shared" si="19"/>
        <v>21499</v>
      </c>
      <c r="G183" s="97">
        <v>0</v>
      </c>
      <c r="H183" s="97">
        <v>19650</v>
      </c>
      <c r="I183" s="97">
        <v>969</v>
      </c>
      <c r="J183" s="97">
        <v>880</v>
      </c>
      <c r="K183" s="62"/>
      <c r="L183" s="67"/>
      <c r="M183" s="130"/>
      <c r="N183" s="151"/>
      <c r="O183" s="98"/>
      <c r="P183" s="98"/>
      <c r="Q183" s="98"/>
    </row>
    <row r="184" spans="1:17" ht="21.75" customHeight="1" x14ac:dyDescent="0.25">
      <c r="A184" s="95" t="s">
        <v>153</v>
      </c>
      <c r="B184" s="95"/>
      <c r="C184" s="95"/>
      <c r="D184" s="95"/>
      <c r="E184" s="95"/>
      <c r="F184" s="96">
        <f t="shared" si="19"/>
        <v>133845</v>
      </c>
      <c r="G184" s="97">
        <v>0</v>
      </c>
      <c r="H184" s="97">
        <v>34291</v>
      </c>
      <c r="I184" s="97">
        <v>93171</v>
      </c>
      <c r="J184" s="97">
        <v>6383</v>
      </c>
      <c r="K184" s="62"/>
      <c r="L184" s="67"/>
      <c r="M184" s="130"/>
      <c r="N184" s="151"/>
      <c r="O184" s="98"/>
      <c r="P184" s="98"/>
      <c r="Q184" s="98"/>
    </row>
    <row r="185" spans="1:17" ht="21.75" customHeight="1" x14ac:dyDescent="0.25">
      <c r="A185" s="95" t="s">
        <v>154</v>
      </c>
      <c r="B185" s="95"/>
      <c r="C185" s="95"/>
      <c r="D185" s="95"/>
      <c r="E185" s="95"/>
      <c r="F185" s="96">
        <f t="shared" si="19"/>
        <v>80512</v>
      </c>
      <c r="G185" s="97">
        <v>0</v>
      </c>
      <c r="H185" s="97">
        <v>12290</v>
      </c>
      <c r="I185" s="97">
        <v>61671</v>
      </c>
      <c r="J185" s="97">
        <v>6551</v>
      </c>
      <c r="K185" s="62"/>
      <c r="L185" s="67"/>
      <c r="M185" s="130"/>
      <c r="N185" s="151"/>
      <c r="O185" s="98"/>
      <c r="P185" s="98"/>
      <c r="Q185" s="98"/>
    </row>
    <row r="186" spans="1:17" ht="21.75" customHeight="1" x14ac:dyDescent="0.25">
      <c r="A186" s="95" t="s">
        <v>155</v>
      </c>
      <c r="B186" s="95"/>
      <c r="C186" s="95"/>
      <c r="D186" s="95"/>
      <c r="E186" s="95"/>
      <c r="F186" s="96">
        <f t="shared" si="19"/>
        <v>10966</v>
      </c>
      <c r="G186" s="97">
        <v>0</v>
      </c>
      <c r="H186" s="97">
        <v>944</v>
      </c>
      <c r="I186" s="97">
        <v>9686</v>
      </c>
      <c r="J186" s="97">
        <v>336</v>
      </c>
      <c r="K186" s="62"/>
      <c r="L186" s="67"/>
      <c r="M186" s="130"/>
      <c r="N186" s="151"/>
      <c r="O186" s="98"/>
      <c r="P186" s="98"/>
      <c r="Q186" s="98"/>
    </row>
    <row r="187" spans="1:17" ht="21.75" customHeight="1" x14ac:dyDescent="0.25">
      <c r="A187" s="95" t="s">
        <v>156</v>
      </c>
      <c r="B187" s="95"/>
      <c r="C187" s="95"/>
      <c r="D187" s="95"/>
      <c r="E187" s="95"/>
      <c r="F187" s="96">
        <f t="shared" si="19"/>
        <v>1576</v>
      </c>
      <c r="G187" s="97">
        <v>0</v>
      </c>
      <c r="H187" s="97">
        <v>223</v>
      </c>
      <c r="I187" s="97">
        <v>1181</v>
      </c>
      <c r="J187" s="97">
        <v>172</v>
      </c>
      <c r="K187" s="62"/>
      <c r="L187" s="67"/>
      <c r="M187" s="130"/>
      <c r="N187" s="151"/>
      <c r="O187" s="98"/>
      <c r="P187" s="98"/>
      <c r="Q187" s="98"/>
    </row>
    <row r="188" spans="1:17" ht="21.75" customHeight="1" x14ac:dyDescent="0.25">
      <c r="A188" s="95" t="s">
        <v>157</v>
      </c>
      <c r="B188" s="95"/>
      <c r="C188" s="95"/>
      <c r="D188" s="95"/>
      <c r="E188" s="95"/>
      <c r="F188" s="96">
        <f t="shared" si="19"/>
        <v>112635</v>
      </c>
      <c r="G188" s="97">
        <v>0</v>
      </c>
      <c r="H188" s="97">
        <v>39658</v>
      </c>
      <c r="I188" s="97">
        <v>57793</v>
      </c>
      <c r="J188" s="97">
        <v>15184</v>
      </c>
      <c r="K188" s="62"/>
      <c r="L188" s="67"/>
      <c r="M188" s="130"/>
      <c r="N188" s="151"/>
      <c r="O188" s="98"/>
      <c r="P188" s="98"/>
      <c r="Q188" s="98"/>
    </row>
    <row r="189" spans="1:17" ht="21.75" customHeight="1" x14ac:dyDescent="0.25">
      <c r="A189" s="95" t="s">
        <v>158</v>
      </c>
      <c r="B189" s="95"/>
      <c r="C189" s="95"/>
      <c r="D189" s="95"/>
      <c r="E189" s="95"/>
      <c r="F189" s="96">
        <f t="shared" si="19"/>
        <v>30181</v>
      </c>
      <c r="G189" s="97">
        <v>0</v>
      </c>
      <c r="H189" s="97">
        <v>2976</v>
      </c>
      <c r="I189" s="97">
        <v>26497</v>
      </c>
      <c r="J189" s="97">
        <v>708</v>
      </c>
      <c r="K189" s="62"/>
      <c r="L189" s="67"/>
      <c r="M189" s="130"/>
      <c r="N189" s="151"/>
      <c r="O189" s="98"/>
      <c r="P189" s="98"/>
      <c r="Q189" s="98"/>
    </row>
    <row r="190" spans="1:17" ht="21.75" customHeight="1" x14ac:dyDescent="0.25">
      <c r="A190" s="95" t="s">
        <v>159</v>
      </c>
      <c r="B190" s="95"/>
      <c r="C190" s="95"/>
      <c r="D190" s="95"/>
      <c r="E190" s="95"/>
      <c r="F190" s="96">
        <f t="shared" si="19"/>
        <v>562</v>
      </c>
      <c r="G190" s="97">
        <v>0</v>
      </c>
      <c r="H190" s="97">
        <v>88</v>
      </c>
      <c r="I190" s="97">
        <v>337</v>
      </c>
      <c r="J190" s="97">
        <v>137</v>
      </c>
      <c r="K190" s="62"/>
      <c r="L190" s="67"/>
      <c r="M190" s="130"/>
      <c r="N190" s="151"/>
      <c r="O190" s="98"/>
      <c r="P190" s="98"/>
      <c r="Q190" s="98"/>
    </row>
    <row r="191" spans="1:17" ht="30" customHeight="1" x14ac:dyDescent="0.25">
      <c r="A191" s="168" t="s">
        <v>160</v>
      </c>
      <c r="B191" s="168"/>
      <c r="C191" s="168"/>
      <c r="D191" s="168"/>
      <c r="E191" s="168"/>
      <c r="F191" s="96">
        <f t="shared" si="19"/>
        <v>52835</v>
      </c>
      <c r="G191" s="97">
        <v>0</v>
      </c>
      <c r="H191" s="97">
        <v>47974</v>
      </c>
      <c r="I191" s="97">
        <v>4412</v>
      </c>
      <c r="J191" s="97">
        <v>449</v>
      </c>
      <c r="K191" s="62"/>
      <c r="L191" s="67"/>
      <c r="M191" s="130"/>
      <c r="N191" s="151"/>
      <c r="O191" s="98"/>
      <c r="P191" s="98"/>
      <c r="Q191" s="98"/>
    </row>
    <row r="192" spans="1:17" ht="30" customHeight="1" x14ac:dyDescent="0.25">
      <c r="A192" s="168" t="s">
        <v>161</v>
      </c>
      <c r="B192" s="168"/>
      <c r="C192" s="168"/>
      <c r="D192" s="168"/>
      <c r="E192" s="168"/>
      <c r="F192" s="96">
        <f t="shared" si="19"/>
        <v>967</v>
      </c>
      <c r="G192" s="97">
        <v>0</v>
      </c>
      <c r="H192" s="97">
        <v>674</v>
      </c>
      <c r="I192" s="97">
        <v>194</v>
      </c>
      <c r="J192" s="97">
        <v>99</v>
      </c>
      <c r="K192" s="62"/>
      <c r="L192" s="67"/>
      <c r="M192" s="130"/>
      <c r="N192" s="151"/>
      <c r="O192" s="98"/>
      <c r="P192" s="98"/>
      <c r="Q192" s="98"/>
    </row>
    <row r="193" spans="1:17" ht="21.75" customHeight="1" x14ac:dyDescent="0.25">
      <c r="A193" s="95" t="s">
        <v>162</v>
      </c>
      <c r="B193" s="95"/>
      <c r="C193" s="95"/>
      <c r="D193" s="95"/>
      <c r="E193" s="95"/>
      <c r="F193" s="96">
        <f t="shared" si="19"/>
        <v>26305</v>
      </c>
      <c r="G193" s="97">
        <v>0</v>
      </c>
      <c r="H193" s="97">
        <v>8864</v>
      </c>
      <c r="I193" s="97">
        <v>7506</v>
      </c>
      <c r="J193" s="97">
        <v>9935</v>
      </c>
      <c r="K193" s="62"/>
      <c r="L193" s="67"/>
      <c r="M193" s="130"/>
      <c r="N193" s="151"/>
      <c r="O193" s="98"/>
      <c r="P193" s="98"/>
      <c r="Q193" s="98"/>
    </row>
    <row r="194" spans="1:17" ht="21.75" customHeight="1" x14ac:dyDescent="0.25">
      <c r="A194" s="95" t="s">
        <v>163</v>
      </c>
      <c r="B194" s="95"/>
      <c r="C194" s="95"/>
      <c r="D194" s="95"/>
      <c r="E194" s="95"/>
      <c r="F194" s="96">
        <f t="shared" si="19"/>
        <v>1151</v>
      </c>
      <c r="G194" s="97">
        <v>0</v>
      </c>
      <c r="H194" s="97">
        <v>523</v>
      </c>
      <c r="I194" s="97">
        <v>628</v>
      </c>
      <c r="J194" s="97">
        <v>0</v>
      </c>
      <c r="K194" s="62"/>
      <c r="L194" s="67"/>
      <c r="M194" s="130"/>
      <c r="N194" s="151"/>
      <c r="O194" s="98"/>
      <c r="P194" s="98"/>
      <c r="Q194" s="98"/>
    </row>
    <row r="195" spans="1:17" ht="21.75" customHeight="1" x14ac:dyDescent="0.25">
      <c r="A195" s="95" t="s">
        <v>164</v>
      </c>
      <c r="B195" s="95"/>
      <c r="C195" s="95"/>
      <c r="D195" s="95"/>
      <c r="E195" s="95"/>
      <c r="F195" s="96">
        <f t="shared" si="19"/>
        <v>77289</v>
      </c>
      <c r="G195" s="97">
        <v>0</v>
      </c>
      <c r="H195" s="97">
        <v>1286</v>
      </c>
      <c r="I195" s="97">
        <v>873</v>
      </c>
      <c r="J195" s="97">
        <v>75130</v>
      </c>
      <c r="K195" s="62"/>
      <c r="L195" s="67"/>
      <c r="M195" s="130"/>
      <c r="N195" s="151"/>
      <c r="O195" s="98"/>
      <c r="P195" s="98"/>
      <c r="Q195" s="98"/>
    </row>
    <row r="196" spans="1:17" ht="21.75" customHeight="1" x14ac:dyDescent="0.25">
      <c r="A196" s="95" t="s">
        <v>165</v>
      </c>
      <c r="B196" s="95"/>
      <c r="C196" s="95"/>
      <c r="D196" s="95"/>
      <c r="E196" s="95"/>
      <c r="F196" s="96">
        <f t="shared" si="19"/>
        <v>16401</v>
      </c>
      <c r="G196" s="97">
        <v>0</v>
      </c>
      <c r="H196" s="97">
        <v>215</v>
      </c>
      <c r="I196" s="97">
        <v>155</v>
      </c>
      <c r="J196" s="97">
        <v>16031</v>
      </c>
      <c r="K196" s="62"/>
      <c r="L196" s="67"/>
      <c r="M196" s="130"/>
      <c r="N196" s="151"/>
      <c r="O196" s="98"/>
      <c r="P196" s="98"/>
      <c r="Q196" s="98"/>
    </row>
    <row r="197" spans="1:17" ht="21.75" customHeight="1" x14ac:dyDescent="0.25">
      <c r="A197" s="95" t="s">
        <v>166</v>
      </c>
      <c r="B197" s="95"/>
      <c r="C197" s="95"/>
      <c r="D197" s="95"/>
      <c r="E197" s="95"/>
      <c r="F197" s="96">
        <f t="shared" si="19"/>
        <v>2266</v>
      </c>
      <c r="G197" s="97">
        <v>0</v>
      </c>
      <c r="H197" s="97">
        <v>19</v>
      </c>
      <c r="I197" s="97">
        <v>29</v>
      </c>
      <c r="J197" s="97">
        <v>2218</v>
      </c>
      <c r="K197" s="62"/>
      <c r="L197" s="67"/>
      <c r="M197" s="130"/>
      <c r="N197" s="151"/>
      <c r="O197" s="98"/>
      <c r="P197" s="98"/>
      <c r="Q197" s="98"/>
    </row>
    <row r="198" spans="1:17" ht="21.75" customHeight="1" x14ac:dyDescent="0.25">
      <c r="A198" s="95" t="s">
        <v>167</v>
      </c>
      <c r="B198" s="95"/>
      <c r="C198" s="95"/>
      <c r="D198" s="95"/>
      <c r="E198" s="95"/>
      <c r="F198" s="96">
        <f t="shared" si="19"/>
        <v>1781</v>
      </c>
      <c r="G198" s="97">
        <v>0</v>
      </c>
      <c r="H198" s="97">
        <v>22</v>
      </c>
      <c r="I198" s="97">
        <v>33</v>
      </c>
      <c r="J198" s="97">
        <v>1726</v>
      </c>
      <c r="K198" s="62"/>
      <c r="L198" s="67"/>
      <c r="M198" s="130"/>
      <c r="N198" s="151"/>
      <c r="O198" s="98"/>
      <c r="P198" s="98"/>
      <c r="Q198" s="98"/>
    </row>
    <row r="199" spans="1:17" ht="21.75" customHeight="1" x14ac:dyDescent="0.25">
      <c r="A199" s="95" t="s">
        <v>168</v>
      </c>
      <c r="B199" s="95"/>
      <c r="C199" s="95"/>
      <c r="D199" s="95"/>
      <c r="E199" s="95"/>
      <c r="F199" s="96">
        <f t="shared" si="19"/>
        <v>1991</v>
      </c>
      <c r="G199" s="97">
        <v>0</v>
      </c>
      <c r="H199" s="97">
        <v>239</v>
      </c>
      <c r="I199" s="97">
        <v>199</v>
      </c>
      <c r="J199" s="97">
        <v>1553</v>
      </c>
      <c r="K199" s="62"/>
      <c r="L199" s="67"/>
      <c r="M199" s="130"/>
      <c r="N199" s="151"/>
      <c r="O199" s="98"/>
      <c r="P199" s="98"/>
      <c r="Q199" s="98"/>
    </row>
    <row r="200" spans="1:17" ht="21.75" customHeight="1" x14ac:dyDescent="0.25">
      <c r="A200" s="95" t="s">
        <v>169</v>
      </c>
      <c r="B200" s="95"/>
      <c r="C200" s="95"/>
      <c r="D200" s="95"/>
      <c r="E200" s="95"/>
      <c r="F200" s="96">
        <f t="shared" si="19"/>
        <v>67882</v>
      </c>
      <c r="G200" s="97">
        <v>0</v>
      </c>
      <c r="H200" s="97">
        <v>67882</v>
      </c>
      <c r="I200" s="97">
        <v>0</v>
      </c>
      <c r="J200" s="97">
        <v>0</v>
      </c>
      <c r="K200" s="62"/>
      <c r="L200" s="67"/>
      <c r="M200" s="130"/>
      <c r="N200" s="151"/>
      <c r="O200" s="98"/>
      <c r="P200" s="98"/>
      <c r="Q200" s="98"/>
    </row>
    <row r="201" spans="1:17" ht="21.75" customHeight="1" x14ac:dyDescent="0.25">
      <c r="A201" s="95" t="s">
        <v>170</v>
      </c>
      <c r="B201" s="95"/>
      <c r="C201" s="95"/>
      <c r="D201" s="95"/>
      <c r="E201" s="95"/>
      <c r="F201" s="96">
        <f t="shared" si="19"/>
        <v>109120</v>
      </c>
      <c r="G201" s="97">
        <v>0</v>
      </c>
      <c r="H201" s="97">
        <v>109120</v>
      </c>
      <c r="I201" s="97">
        <v>0</v>
      </c>
      <c r="J201" s="97">
        <v>0</v>
      </c>
      <c r="K201" s="62"/>
      <c r="L201" s="67"/>
      <c r="M201" s="130"/>
      <c r="N201" s="151"/>
      <c r="O201" s="98"/>
      <c r="P201" s="98"/>
      <c r="Q201" s="98"/>
    </row>
    <row r="202" spans="1:17" ht="21.75" customHeight="1" x14ac:dyDescent="0.25">
      <c r="A202" s="95" t="s">
        <v>171</v>
      </c>
      <c r="B202" s="95"/>
      <c r="C202" s="95"/>
      <c r="D202" s="95"/>
      <c r="E202" s="95"/>
      <c r="F202" s="96">
        <f t="shared" si="19"/>
        <v>103740</v>
      </c>
      <c r="G202" s="97">
        <v>0</v>
      </c>
      <c r="H202" s="97">
        <v>103740</v>
      </c>
      <c r="I202" s="97">
        <v>0</v>
      </c>
      <c r="J202" s="97">
        <v>0</v>
      </c>
      <c r="K202" s="62"/>
      <c r="L202" s="67"/>
      <c r="M202" s="130"/>
      <c r="N202" s="151"/>
      <c r="O202" s="98"/>
      <c r="P202" s="98"/>
      <c r="Q202" s="98"/>
    </row>
    <row r="203" spans="1:17" ht="21.75" customHeight="1" x14ac:dyDescent="0.25">
      <c r="A203" s="95" t="s">
        <v>172</v>
      </c>
      <c r="B203" s="95"/>
      <c r="C203" s="95"/>
      <c r="D203" s="95"/>
      <c r="E203" s="95"/>
      <c r="F203" s="96">
        <f t="shared" si="19"/>
        <v>200013</v>
      </c>
      <c r="G203" s="97">
        <v>0</v>
      </c>
      <c r="H203" s="97">
        <v>59718</v>
      </c>
      <c r="I203" s="97">
        <v>90026</v>
      </c>
      <c r="J203" s="97">
        <v>50269</v>
      </c>
      <c r="K203" s="62"/>
      <c r="L203" s="67"/>
      <c r="M203" s="130"/>
      <c r="N203" s="151"/>
      <c r="O203" s="98"/>
      <c r="P203" s="98"/>
      <c r="Q203" s="98"/>
    </row>
    <row r="204" spans="1:17" ht="21.75" customHeight="1" x14ac:dyDescent="0.25">
      <c r="A204" s="95" t="s">
        <v>173</v>
      </c>
      <c r="B204" s="95"/>
      <c r="C204" s="95"/>
      <c r="D204" s="95"/>
      <c r="E204" s="95"/>
      <c r="F204" s="96">
        <f t="shared" si="19"/>
        <v>90667</v>
      </c>
      <c r="G204" s="97">
        <v>0</v>
      </c>
      <c r="H204" s="97">
        <v>22809</v>
      </c>
      <c r="I204" s="97">
        <v>58745</v>
      </c>
      <c r="J204" s="97">
        <v>9113</v>
      </c>
      <c r="K204" s="62"/>
      <c r="L204" s="67"/>
      <c r="M204" s="130"/>
      <c r="N204" s="151"/>
      <c r="O204" s="98"/>
      <c r="P204" s="98"/>
      <c r="Q204" s="98"/>
    </row>
    <row r="205" spans="1:17" ht="21.75" customHeight="1" x14ac:dyDescent="0.25">
      <c r="A205" s="95" t="s">
        <v>174</v>
      </c>
      <c r="B205" s="95"/>
      <c r="C205" s="95"/>
      <c r="D205" s="95"/>
      <c r="E205" s="95"/>
      <c r="F205" s="96">
        <f t="shared" si="19"/>
        <v>13960</v>
      </c>
      <c r="G205" s="97">
        <v>0</v>
      </c>
      <c r="H205" s="97">
        <v>1515</v>
      </c>
      <c r="I205" s="97">
        <v>12135</v>
      </c>
      <c r="J205" s="97">
        <v>310</v>
      </c>
      <c r="K205" s="62"/>
      <c r="L205" s="67"/>
      <c r="M205" s="130"/>
      <c r="N205" s="151"/>
      <c r="O205" s="98"/>
      <c r="P205" s="98"/>
      <c r="Q205" s="98"/>
    </row>
    <row r="206" spans="1:17" ht="21.75" customHeight="1" x14ac:dyDescent="0.25">
      <c r="A206" s="95" t="s">
        <v>175</v>
      </c>
      <c r="B206" s="95"/>
      <c r="C206" s="95"/>
      <c r="D206" s="95"/>
      <c r="E206" s="95"/>
      <c r="F206" s="96">
        <f t="shared" si="19"/>
        <v>82649</v>
      </c>
      <c r="G206" s="97">
        <v>0</v>
      </c>
      <c r="H206" s="97">
        <v>0</v>
      </c>
      <c r="I206" s="97">
        <v>82649</v>
      </c>
      <c r="J206" s="97">
        <v>0</v>
      </c>
      <c r="K206" s="62"/>
      <c r="L206" s="67"/>
      <c r="M206" s="130"/>
      <c r="N206" s="151"/>
      <c r="O206" s="98"/>
      <c r="P206" s="98"/>
      <c r="Q206" s="98"/>
    </row>
    <row r="207" spans="1:17" ht="21.75" customHeight="1" x14ac:dyDescent="0.25">
      <c r="A207" s="95" t="s">
        <v>176</v>
      </c>
      <c r="B207" s="95"/>
      <c r="C207" s="95"/>
      <c r="D207" s="95"/>
      <c r="E207" s="95"/>
      <c r="F207" s="96">
        <f t="shared" si="19"/>
        <v>10195</v>
      </c>
      <c r="G207" s="97">
        <v>0</v>
      </c>
      <c r="H207" s="97">
        <v>0</v>
      </c>
      <c r="I207" s="97">
        <v>10195</v>
      </c>
      <c r="J207" s="97">
        <v>0</v>
      </c>
      <c r="K207" s="62"/>
      <c r="L207" s="67"/>
      <c r="M207" s="130"/>
      <c r="N207" s="151"/>
      <c r="O207" s="98"/>
      <c r="P207" s="98"/>
      <c r="Q207" s="98"/>
    </row>
    <row r="208" spans="1:17" ht="21.75" customHeight="1" x14ac:dyDescent="0.25">
      <c r="A208" s="95" t="s">
        <v>177</v>
      </c>
      <c r="B208" s="95"/>
      <c r="C208" s="95"/>
      <c r="D208" s="95"/>
      <c r="E208" s="95"/>
      <c r="F208" s="96">
        <f t="shared" si="19"/>
        <v>78000</v>
      </c>
      <c r="G208" s="97">
        <v>0</v>
      </c>
      <c r="H208" s="97">
        <v>0</v>
      </c>
      <c r="I208" s="97">
        <v>78000</v>
      </c>
      <c r="J208" s="97">
        <v>0</v>
      </c>
      <c r="K208" s="62"/>
      <c r="L208" s="67"/>
      <c r="M208" s="130"/>
      <c r="N208" s="151"/>
      <c r="O208" s="98"/>
      <c r="P208" s="98"/>
      <c r="Q208" s="98"/>
    </row>
    <row r="209" spans="1:17" ht="21.75" customHeight="1" x14ac:dyDescent="0.25">
      <c r="A209" s="95" t="s">
        <v>178</v>
      </c>
      <c r="B209" s="95"/>
      <c r="C209" s="95"/>
      <c r="D209" s="95"/>
      <c r="E209" s="95"/>
      <c r="F209" s="96">
        <f t="shared" si="19"/>
        <v>31934</v>
      </c>
      <c r="G209" s="97">
        <v>0</v>
      </c>
      <c r="H209" s="97">
        <v>295</v>
      </c>
      <c r="I209" s="97">
        <v>671</v>
      </c>
      <c r="J209" s="97">
        <v>30968</v>
      </c>
      <c r="K209" s="62"/>
      <c r="L209" s="67"/>
      <c r="M209" s="130"/>
      <c r="N209" s="151"/>
      <c r="O209" s="98"/>
      <c r="P209" s="98"/>
      <c r="Q209" s="98"/>
    </row>
    <row r="210" spans="1:17" ht="21.75" customHeight="1" x14ac:dyDescent="0.25">
      <c r="A210" s="95" t="s">
        <v>179</v>
      </c>
      <c r="B210" s="95"/>
      <c r="C210" s="95"/>
      <c r="D210" s="95"/>
      <c r="E210" s="95"/>
      <c r="F210" s="96">
        <f t="shared" si="19"/>
        <v>4065</v>
      </c>
      <c r="G210" s="97">
        <v>0</v>
      </c>
      <c r="H210" s="97">
        <v>86</v>
      </c>
      <c r="I210" s="97">
        <v>183</v>
      </c>
      <c r="J210" s="97">
        <v>3796</v>
      </c>
      <c r="K210" s="62"/>
      <c r="L210" s="67"/>
      <c r="M210" s="130"/>
      <c r="N210" s="151"/>
      <c r="O210" s="98"/>
      <c r="P210" s="98"/>
      <c r="Q210" s="98"/>
    </row>
    <row r="211" spans="1:17" ht="21.75" customHeight="1" x14ac:dyDescent="0.25">
      <c r="A211" s="95" t="s">
        <v>180</v>
      </c>
      <c r="B211" s="95"/>
      <c r="C211" s="95"/>
      <c r="D211" s="95"/>
      <c r="E211" s="95"/>
      <c r="F211" s="96">
        <f t="shared" si="19"/>
        <v>3723</v>
      </c>
      <c r="G211" s="97">
        <v>0</v>
      </c>
      <c r="H211" s="97">
        <v>38</v>
      </c>
      <c r="I211" s="97">
        <v>88</v>
      </c>
      <c r="J211" s="97">
        <v>3597</v>
      </c>
      <c r="K211" s="62"/>
      <c r="L211" s="67"/>
      <c r="M211" s="130"/>
      <c r="N211" s="151"/>
      <c r="O211" s="98"/>
      <c r="P211" s="98"/>
      <c r="Q211" s="98"/>
    </row>
    <row r="212" spans="1:17" ht="21.75" customHeight="1" x14ac:dyDescent="0.25">
      <c r="A212" s="95" t="s">
        <v>181</v>
      </c>
      <c r="B212" s="95"/>
      <c r="C212" s="95"/>
      <c r="D212" s="95"/>
      <c r="E212" s="95"/>
      <c r="F212" s="96">
        <f t="shared" si="19"/>
        <v>848</v>
      </c>
      <c r="G212" s="97">
        <v>0</v>
      </c>
      <c r="H212" s="97">
        <v>65</v>
      </c>
      <c r="I212" s="97">
        <v>112</v>
      </c>
      <c r="J212" s="97">
        <v>671</v>
      </c>
      <c r="K212" s="62"/>
      <c r="L212" s="67"/>
      <c r="M212" s="130"/>
      <c r="N212" s="151"/>
      <c r="O212" s="98"/>
      <c r="P212" s="98"/>
      <c r="Q212" s="98"/>
    </row>
    <row r="213" spans="1:17" ht="21.75" customHeight="1" x14ac:dyDescent="0.25">
      <c r="A213" s="95" t="s">
        <v>182</v>
      </c>
      <c r="B213" s="95"/>
      <c r="C213" s="95"/>
      <c r="D213" s="95"/>
      <c r="E213" s="95"/>
      <c r="F213" s="96">
        <f t="shared" si="19"/>
        <v>203838</v>
      </c>
      <c r="G213" s="97">
        <v>0</v>
      </c>
      <c r="H213" s="97">
        <v>74124</v>
      </c>
      <c r="I213" s="97">
        <v>65885</v>
      </c>
      <c r="J213" s="97">
        <v>63829</v>
      </c>
      <c r="K213" s="62"/>
      <c r="L213" s="67"/>
      <c r="M213" s="130"/>
      <c r="N213" s="151"/>
      <c r="O213" s="98"/>
      <c r="P213" s="98"/>
      <c r="Q213" s="98"/>
    </row>
    <row r="214" spans="1:17" ht="21.75" customHeight="1" x14ac:dyDescent="0.25">
      <c r="A214" s="95" t="s">
        <v>183</v>
      </c>
      <c r="B214" s="95"/>
      <c r="C214" s="95"/>
      <c r="D214" s="95"/>
      <c r="E214" s="95"/>
      <c r="F214" s="96">
        <f t="shared" si="19"/>
        <v>389330</v>
      </c>
      <c r="G214" s="97">
        <v>0</v>
      </c>
      <c r="H214" s="97">
        <v>111023</v>
      </c>
      <c r="I214" s="97">
        <v>94146</v>
      </c>
      <c r="J214" s="97">
        <v>184161</v>
      </c>
      <c r="K214" s="62"/>
      <c r="L214" s="67"/>
      <c r="M214" s="130"/>
      <c r="N214" s="151"/>
      <c r="O214" s="98"/>
      <c r="P214" s="98"/>
      <c r="Q214" s="98"/>
    </row>
    <row r="215" spans="1:17" ht="21.75" customHeight="1" x14ac:dyDescent="0.25">
      <c r="A215" s="95" t="s">
        <v>184</v>
      </c>
      <c r="B215" s="95"/>
      <c r="C215" s="95"/>
      <c r="D215" s="95"/>
      <c r="E215" s="95"/>
      <c r="F215" s="96">
        <f t="shared" si="19"/>
        <v>2019</v>
      </c>
      <c r="G215" s="97">
        <v>0</v>
      </c>
      <c r="H215" s="97">
        <v>688</v>
      </c>
      <c r="I215" s="97">
        <v>634</v>
      </c>
      <c r="J215" s="97">
        <v>697</v>
      </c>
      <c r="K215" s="62"/>
      <c r="L215" s="67"/>
      <c r="M215" s="130"/>
      <c r="N215" s="151"/>
      <c r="O215" s="98"/>
      <c r="P215" s="98"/>
      <c r="Q215" s="98"/>
    </row>
    <row r="216" spans="1:17" ht="21.75" customHeight="1" x14ac:dyDescent="0.25">
      <c r="A216" s="165" t="s">
        <v>6</v>
      </c>
      <c r="B216" s="165"/>
      <c r="C216" s="165"/>
      <c r="D216" s="165"/>
      <c r="E216" s="165"/>
      <c r="F216" s="86">
        <f>SUM(F180:F215)</f>
        <v>2638060</v>
      </c>
      <c r="G216" s="86">
        <f>SUM(G180:G215)</f>
        <v>83230</v>
      </c>
      <c r="H216" s="86">
        <f>SUM(H180:H215)</f>
        <v>949662</v>
      </c>
      <c r="I216" s="86">
        <f>SUM(I180:I215)</f>
        <v>920678</v>
      </c>
      <c r="J216" s="86">
        <f>SUM(J180:J215)</f>
        <v>684490</v>
      </c>
      <c r="K216" s="62"/>
      <c r="L216" s="67"/>
      <c r="M216" s="130"/>
      <c r="N216" s="151"/>
      <c r="O216" s="98"/>
      <c r="P216" s="98"/>
      <c r="Q216" s="98"/>
    </row>
    <row r="217" spans="1:17" ht="21.75" customHeight="1" x14ac:dyDescent="0.25">
      <c r="A217" s="166" t="s">
        <v>250</v>
      </c>
      <c r="B217" s="166"/>
      <c r="C217" s="166"/>
      <c r="D217" s="166"/>
      <c r="E217" s="166"/>
      <c r="F217" s="152">
        <f>SUM(G217:J217)</f>
        <v>1</v>
      </c>
      <c r="G217" s="152">
        <f>+G216/$F$216</f>
        <v>3.1549699400316898E-2</v>
      </c>
      <c r="H217" s="152">
        <f>+H216/$F$216</f>
        <v>0.35998498896916675</v>
      </c>
      <c r="I217" s="152">
        <f>+I216/$F$216</f>
        <v>0.34899812741181019</v>
      </c>
      <c r="J217" s="152">
        <f>+J216/$F$216</f>
        <v>0.25946718421870618</v>
      </c>
      <c r="K217" s="62"/>
      <c r="L217" s="67"/>
      <c r="M217" s="130"/>
      <c r="N217" s="151"/>
      <c r="O217" s="98"/>
      <c r="P217" s="98"/>
      <c r="Q217" s="98"/>
    </row>
    <row r="218" spans="1:17" x14ac:dyDescent="0.25">
      <c r="A218" s="131" t="s">
        <v>254</v>
      </c>
      <c r="B218" s="62"/>
      <c r="C218" s="62"/>
      <c r="D218" s="62"/>
      <c r="E218" s="62"/>
      <c r="F218" s="62"/>
      <c r="G218" s="62"/>
      <c r="H218" s="62"/>
      <c r="I218" s="62"/>
      <c r="J218" s="62"/>
      <c r="K218" s="62"/>
      <c r="L218" s="67"/>
      <c r="M218" s="67"/>
      <c r="N218" s="67"/>
      <c r="O218" s="67"/>
      <c r="P218" s="67"/>
      <c r="Q218" s="67"/>
    </row>
    <row r="219" spans="1:17" ht="3.75" customHeight="1" x14ac:dyDescent="0.25">
      <c r="A219" s="131"/>
      <c r="B219" s="62"/>
      <c r="C219" s="62"/>
      <c r="D219" s="62"/>
      <c r="E219" s="62"/>
      <c r="F219" s="62"/>
      <c r="G219" s="62"/>
      <c r="H219" s="62"/>
      <c r="I219" s="62"/>
      <c r="J219" s="62"/>
      <c r="K219" s="62"/>
      <c r="L219" s="67"/>
      <c r="M219" s="67"/>
      <c r="N219" s="67"/>
      <c r="O219" s="67"/>
      <c r="P219" s="67"/>
      <c r="Q219" s="67"/>
    </row>
    <row r="220" spans="1:17" ht="3.75" customHeight="1" x14ac:dyDescent="0.25">
      <c r="A220" s="131"/>
      <c r="B220" s="62"/>
      <c r="C220" s="62"/>
      <c r="D220" s="62"/>
      <c r="E220" s="62"/>
      <c r="F220" s="62"/>
      <c r="G220" s="62"/>
      <c r="H220" s="62"/>
      <c r="I220" s="62"/>
      <c r="J220" s="62"/>
      <c r="K220" s="62"/>
      <c r="L220" s="67"/>
      <c r="M220" s="67"/>
      <c r="N220" s="67"/>
      <c r="O220" s="67"/>
      <c r="P220" s="67"/>
      <c r="Q220" s="67"/>
    </row>
    <row r="221" spans="1:17" ht="16.5" thickBot="1" x14ac:dyDescent="0.3">
      <c r="A221" s="129" t="s">
        <v>251</v>
      </c>
      <c r="B221" s="111"/>
      <c r="C221" s="111"/>
      <c r="D221" s="111"/>
      <c r="E221" s="111"/>
      <c r="F221" s="111"/>
      <c r="G221" s="132"/>
      <c r="H221" s="132"/>
      <c r="I221" s="132"/>
      <c r="J221" s="132"/>
      <c r="K221" s="132"/>
      <c r="L221" s="132"/>
      <c r="M221" s="132"/>
      <c r="N221" s="132"/>
      <c r="O221" s="132"/>
      <c r="P221" s="132"/>
      <c r="Q221" s="132"/>
    </row>
    <row r="222" spans="1:17" ht="3.75" customHeight="1" x14ac:dyDescent="0.25">
      <c r="A222" s="62"/>
      <c r="B222" s="62"/>
      <c r="C222" s="62"/>
      <c r="D222" s="62"/>
      <c r="E222" s="62"/>
      <c r="F222" s="62"/>
      <c r="G222" s="62"/>
      <c r="H222" s="62"/>
      <c r="I222" s="62"/>
      <c r="J222" s="62"/>
      <c r="K222" s="62"/>
      <c r="L222" s="62"/>
      <c r="M222" s="62"/>
      <c r="N222" s="62"/>
      <c r="O222" s="62"/>
      <c r="P222" s="62"/>
      <c r="Q222" s="62"/>
    </row>
    <row r="223" spans="1:17" ht="15" customHeight="1" x14ac:dyDescent="0.25">
      <c r="A223" s="167" t="s">
        <v>144</v>
      </c>
      <c r="B223" s="161"/>
      <c r="C223" s="161"/>
      <c r="D223" s="161"/>
      <c r="E223" s="162"/>
      <c r="F223" s="91" t="s">
        <v>6</v>
      </c>
      <c r="G223" s="62"/>
      <c r="H223" s="62"/>
      <c r="I223" s="62"/>
      <c r="J223" s="62"/>
      <c r="K223" s="62"/>
      <c r="L223" s="62"/>
      <c r="M223" s="62"/>
      <c r="N223" s="62"/>
      <c r="O223" s="62"/>
      <c r="P223" s="62"/>
      <c r="Q223" s="62"/>
    </row>
    <row r="224" spans="1:17" ht="15" customHeight="1" x14ac:dyDescent="0.25">
      <c r="A224" s="92" t="s">
        <v>185</v>
      </c>
      <c r="B224" s="92"/>
      <c r="C224" s="92"/>
      <c r="D224" s="92"/>
      <c r="E224" s="92"/>
      <c r="F224" s="93">
        <v>10093</v>
      </c>
      <c r="G224" s="62"/>
      <c r="H224" s="62"/>
      <c r="I224" s="62"/>
      <c r="J224" s="62"/>
      <c r="K224" s="62"/>
      <c r="L224" s="62"/>
      <c r="M224" s="62"/>
      <c r="N224" s="62"/>
      <c r="O224" s="62"/>
      <c r="P224" s="62"/>
      <c r="Q224" s="62"/>
    </row>
    <row r="225" spans="1:17" ht="15" customHeight="1" x14ac:dyDescent="0.25">
      <c r="A225" s="92" t="s">
        <v>186</v>
      </c>
      <c r="B225" s="92"/>
      <c r="C225" s="92"/>
      <c r="D225" s="92"/>
      <c r="E225" s="92"/>
      <c r="F225" s="93">
        <v>16076</v>
      </c>
      <c r="G225" s="62"/>
      <c r="H225" s="62"/>
      <c r="I225" s="62"/>
      <c r="J225" s="62"/>
      <c r="K225" s="62"/>
      <c r="L225" s="62"/>
      <c r="M225" s="62"/>
      <c r="N225" s="62"/>
      <c r="O225" s="62"/>
      <c r="P225" s="62"/>
      <c r="Q225" s="62"/>
    </row>
    <row r="226" spans="1:17" ht="15" customHeight="1" x14ac:dyDescent="0.25">
      <c r="A226" s="92" t="s">
        <v>187</v>
      </c>
      <c r="B226" s="92"/>
      <c r="C226" s="92"/>
      <c r="D226" s="92"/>
      <c r="E226" s="92"/>
      <c r="F226" s="93">
        <v>82776</v>
      </c>
      <c r="G226" s="62"/>
      <c r="H226" s="62"/>
      <c r="I226" s="62"/>
      <c r="J226" s="62"/>
      <c r="K226" s="62"/>
      <c r="L226" s="62"/>
      <c r="M226" s="62"/>
      <c r="N226" s="62"/>
      <c r="O226" s="62"/>
      <c r="P226" s="62"/>
      <c r="Q226" s="62"/>
    </row>
    <row r="227" spans="1:17" ht="15" customHeight="1" x14ac:dyDescent="0.25">
      <c r="A227" s="92" t="s">
        <v>188</v>
      </c>
      <c r="B227" s="92"/>
      <c r="C227" s="92"/>
      <c r="D227" s="92"/>
      <c r="E227" s="92"/>
      <c r="F227" s="93">
        <v>2101</v>
      </c>
      <c r="G227" s="62"/>
      <c r="H227" s="62"/>
      <c r="I227" s="62"/>
      <c r="J227" s="62"/>
      <c r="K227" s="62"/>
      <c r="L227" s="62"/>
      <c r="M227" s="62"/>
      <c r="N227" s="62"/>
      <c r="O227" s="62"/>
      <c r="P227" s="62"/>
      <c r="Q227" s="62"/>
    </row>
    <row r="228" spans="1:17" ht="15" customHeight="1" x14ac:dyDescent="0.25">
      <c r="A228" s="92" t="s">
        <v>189</v>
      </c>
      <c r="B228" s="92"/>
      <c r="C228" s="92"/>
      <c r="D228" s="92"/>
      <c r="E228" s="92"/>
      <c r="F228" s="93">
        <v>37084</v>
      </c>
      <c r="G228" s="62"/>
      <c r="H228" s="62"/>
      <c r="I228" s="62"/>
      <c r="J228" s="62"/>
      <c r="K228" s="62"/>
      <c r="L228" s="62"/>
      <c r="M228" s="62"/>
      <c r="N228" s="62"/>
      <c r="O228" s="62"/>
      <c r="P228" s="62"/>
      <c r="Q228" s="62"/>
    </row>
    <row r="229" spans="1:17" ht="15" customHeight="1" x14ac:dyDescent="0.25">
      <c r="A229" s="92" t="s">
        <v>190</v>
      </c>
      <c r="B229" s="92"/>
      <c r="C229" s="92"/>
      <c r="D229" s="92"/>
      <c r="E229" s="92"/>
      <c r="F229" s="93">
        <v>867</v>
      </c>
      <c r="G229" s="62"/>
      <c r="H229" s="62"/>
      <c r="I229" s="62"/>
      <c r="J229" s="62"/>
      <c r="K229" s="62"/>
      <c r="L229" s="62"/>
      <c r="M229" s="62"/>
      <c r="N229" s="62"/>
      <c r="O229" s="62"/>
      <c r="P229" s="62"/>
      <c r="Q229" s="62"/>
    </row>
    <row r="230" spans="1:17" ht="15" customHeight="1" x14ac:dyDescent="0.25">
      <c r="A230" s="92" t="s">
        <v>191</v>
      </c>
      <c r="B230" s="92"/>
      <c r="C230" s="92"/>
      <c r="D230" s="92"/>
      <c r="E230" s="92"/>
      <c r="F230" s="93">
        <v>26835</v>
      </c>
      <c r="G230" s="62"/>
      <c r="H230" s="62"/>
      <c r="I230" s="62"/>
      <c r="J230" s="62"/>
      <c r="K230" s="62"/>
      <c r="L230" s="62"/>
      <c r="M230" s="62"/>
      <c r="N230" s="62"/>
      <c r="O230" s="62"/>
      <c r="P230" s="62"/>
      <c r="Q230" s="62"/>
    </row>
    <row r="231" spans="1:17" ht="15" customHeight="1" x14ac:dyDescent="0.25">
      <c r="A231" s="92" t="s">
        <v>192</v>
      </c>
      <c r="B231" s="92"/>
      <c r="C231" s="92"/>
      <c r="D231" s="92"/>
      <c r="E231" s="92"/>
      <c r="F231" s="93">
        <v>34646</v>
      </c>
      <c r="G231" s="62"/>
      <c r="H231" s="62"/>
      <c r="I231" s="62"/>
      <c r="J231" s="62"/>
      <c r="K231" s="62"/>
      <c r="L231" s="62"/>
      <c r="M231" s="62"/>
      <c r="N231" s="62"/>
      <c r="O231" s="62"/>
      <c r="P231" s="62"/>
      <c r="Q231" s="62"/>
    </row>
    <row r="232" spans="1:17" ht="15" customHeight="1" x14ac:dyDescent="0.25">
      <c r="A232" s="92" t="s">
        <v>193</v>
      </c>
      <c r="B232" s="92"/>
      <c r="C232" s="92"/>
      <c r="D232" s="92"/>
      <c r="E232" s="92"/>
      <c r="F232" s="93">
        <v>513</v>
      </c>
      <c r="G232" s="62"/>
      <c r="H232" s="62"/>
      <c r="I232" s="62"/>
      <c r="J232" s="62"/>
      <c r="K232" s="62"/>
      <c r="L232" s="62"/>
      <c r="M232" s="62"/>
      <c r="N232" s="62"/>
      <c r="O232" s="62"/>
      <c r="P232" s="62"/>
      <c r="Q232" s="62"/>
    </row>
    <row r="233" spans="1:17" ht="15" customHeight="1" x14ac:dyDescent="0.25">
      <c r="A233" s="92" t="s">
        <v>194</v>
      </c>
      <c r="B233" s="92"/>
      <c r="C233" s="92"/>
      <c r="D233" s="92"/>
      <c r="E233" s="92"/>
      <c r="F233" s="93">
        <v>965</v>
      </c>
      <c r="G233" s="62"/>
      <c r="H233" s="62"/>
      <c r="I233" s="62"/>
      <c r="J233" s="62"/>
      <c r="K233" s="62"/>
      <c r="L233" s="62"/>
      <c r="M233" s="62"/>
      <c r="N233" s="62"/>
      <c r="O233" s="62"/>
      <c r="P233" s="62"/>
      <c r="Q233" s="62"/>
    </row>
    <row r="234" spans="1:17" ht="15" customHeight="1" x14ac:dyDescent="0.25">
      <c r="A234" s="92" t="s">
        <v>195</v>
      </c>
      <c r="B234" s="92"/>
      <c r="C234" s="92"/>
      <c r="D234" s="92"/>
      <c r="E234" s="92"/>
      <c r="F234" s="93">
        <v>51930</v>
      </c>
      <c r="G234" s="62"/>
      <c r="H234" s="62"/>
      <c r="I234" s="62"/>
      <c r="J234" s="62"/>
      <c r="K234" s="62"/>
      <c r="L234" s="62"/>
      <c r="M234" s="62"/>
      <c r="N234" s="62"/>
      <c r="O234" s="62"/>
      <c r="P234" s="62"/>
      <c r="Q234" s="62"/>
    </row>
    <row r="235" spans="1:17" ht="15" customHeight="1" x14ac:dyDescent="0.25">
      <c r="A235" s="92" t="s">
        <v>196</v>
      </c>
      <c r="B235" s="92"/>
      <c r="C235" s="92"/>
      <c r="D235" s="92"/>
      <c r="E235" s="92"/>
      <c r="F235" s="93">
        <v>2449</v>
      </c>
      <c r="G235" s="62"/>
      <c r="H235" s="62"/>
      <c r="I235" s="62"/>
      <c r="J235" s="62"/>
      <c r="K235" s="62"/>
      <c r="L235" s="62"/>
      <c r="M235" s="62"/>
      <c r="N235" s="62"/>
      <c r="O235" s="62"/>
      <c r="P235" s="62"/>
      <c r="Q235" s="62"/>
    </row>
    <row r="236" spans="1:17" ht="15" customHeight="1" x14ac:dyDescent="0.25">
      <c r="A236" s="92" t="s">
        <v>197</v>
      </c>
      <c r="B236" s="92"/>
      <c r="C236" s="92"/>
      <c r="D236" s="92"/>
      <c r="E236" s="92"/>
      <c r="F236" s="93">
        <v>8228</v>
      </c>
      <c r="G236" s="62"/>
      <c r="H236" s="62"/>
      <c r="I236" s="62"/>
      <c r="J236" s="62"/>
      <c r="K236" s="62"/>
      <c r="L236" s="62"/>
      <c r="M236" s="62"/>
      <c r="N236" s="62"/>
      <c r="O236" s="62"/>
      <c r="P236" s="62"/>
      <c r="Q236" s="62"/>
    </row>
    <row r="237" spans="1:17" ht="15" customHeight="1" x14ac:dyDescent="0.25">
      <c r="A237" s="92" t="s">
        <v>198</v>
      </c>
      <c r="B237" s="92"/>
      <c r="C237" s="92"/>
      <c r="D237" s="92"/>
      <c r="E237" s="92"/>
      <c r="F237" s="93">
        <v>25323</v>
      </c>
      <c r="G237" s="62"/>
      <c r="H237" s="62"/>
      <c r="I237" s="62"/>
      <c r="J237" s="62"/>
      <c r="K237" s="62"/>
      <c r="L237" s="62"/>
      <c r="M237" s="62"/>
      <c r="N237" s="62"/>
      <c r="O237" s="62"/>
      <c r="P237" s="62"/>
      <c r="Q237" s="62"/>
    </row>
    <row r="238" spans="1:17" ht="15" customHeight="1" x14ac:dyDescent="0.25">
      <c r="A238" s="92" t="s">
        <v>199</v>
      </c>
      <c r="B238" s="92"/>
      <c r="C238" s="92"/>
      <c r="D238" s="92"/>
      <c r="E238" s="92"/>
      <c r="F238" s="93">
        <v>2220</v>
      </c>
      <c r="G238" s="62"/>
      <c r="H238" s="62"/>
      <c r="I238" s="62"/>
      <c r="J238" s="62"/>
      <c r="K238" s="62"/>
      <c r="L238" s="62"/>
      <c r="M238" s="62"/>
      <c r="N238" s="62"/>
      <c r="O238" s="62"/>
      <c r="P238" s="62"/>
      <c r="Q238" s="62"/>
    </row>
    <row r="239" spans="1:17" ht="15" customHeight="1" x14ac:dyDescent="0.25">
      <c r="A239" s="92" t="s">
        <v>200</v>
      </c>
      <c r="B239" s="92"/>
      <c r="C239" s="92"/>
      <c r="D239" s="92"/>
      <c r="E239" s="92"/>
      <c r="F239" s="93">
        <v>2668</v>
      </c>
      <c r="G239" s="62"/>
      <c r="H239" s="62"/>
      <c r="I239" s="62"/>
      <c r="J239" s="62"/>
      <c r="K239" s="62"/>
      <c r="L239" s="62"/>
      <c r="M239" s="62"/>
      <c r="N239" s="62"/>
      <c r="O239" s="62"/>
      <c r="P239" s="62"/>
      <c r="Q239" s="62"/>
    </row>
    <row r="240" spans="1:17" ht="15" customHeight="1" x14ac:dyDescent="0.25">
      <c r="A240" s="92" t="s">
        <v>201</v>
      </c>
      <c r="B240" s="92"/>
      <c r="C240" s="92"/>
      <c r="D240" s="92"/>
      <c r="E240" s="92"/>
      <c r="F240" s="93">
        <v>1530</v>
      </c>
      <c r="G240" s="62"/>
      <c r="H240" s="62"/>
      <c r="I240" s="62"/>
      <c r="J240" s="62"/>
      <c r="K240" s="62"/>
      <c r="L240" s="62"/>
      <c r="M240" s="62"/>
      <c r="N240" s="62"/>
      <c r="O240" s="62"/>
      <c r="P240" s="62"/>
      <c r="Q240" s="62"/>
    </row>
    <row r="241" spans="1:17" ht="15" customHeight="1" x14ac:dyDescent="0.25">
      <c r="A241" s="92" t="s">
        <v>202</v>
      </c>
      <c r="B241" s="92"/>
      <c r="C241" s="92"/>
      <c r="D241" s="92"/>
      <c r="E241" s="92"/>
      <c r="F241" s="93">
        <v>910</v>
      </c>
      <c r="G241" s="62"/>
      <c r="H241" s="62"/>
      <c r="I241" s="62"/>
      <c r="J241" s="62"/>
      <c r="K241" s="62"/>
      <c r="L241" s="62"/>
      <c r="M241" s="62"/>
      <c r="N241" s="62"/>
      <c r="O241" s="62"/>
      <c r="P241" s="62"/>
      <c r="Q241" s="62"/>
    </row>
    <row r="242" spans="1:17" ht="15" customHeight="1" x14ac:dyDescent="0.25">
      <c r="A242" s="92" t="s">
        <v>203</v>
      </c>
      <c r="B242" s="92"/>
      <c r="C242" s="92"/>
      <c r="D242" s="92"/>
      <c r="E242" s="92"/>
      <c r="F242" s="93">
        <v>3535</v>
      </c>
      <c r="G242" s="62"/>
      <c r="H242" s="62"/>
      <c r="I242" s="62"/>
      <c r="J242" s="62"/>
      <c r="K242" s="62"/>
      <c r="L242" s="62"/>
      <c r="M242" s="62"/>
      <c r="N242" s="62"/>
      <c r="O242" s="62"/>
      <c r="P242" s="62"/>
      <c r="Q242" s="62"/>
    </row>
    <row r="243" spans="1:17" ht="15" customHeight="1" x14ac:dyDescent="0.25">
      <c r="A243" s="92" t="s">
        <v>204</v>
      </c>
      <c r="B243" s="92"/>
      <c r="C243" s="92"/>
      <c r="D243" s="92"/>
      <c r="E243" s="92"/>
      <c r="F243" s="93">
        <v>4159</v>
      </c>
      <c r="G243" s="62"/>
      <c r="H243" s="62"/>
      <c r="I243" s="62"/>
      <c r="J243" s="62"/>
      <c r="K243" s="62"/>
      <c r="L243" s="62"/>
      <c r="M243" s="62"/>
      <c r="N243" s="62"/>
      <c r="O243" s="62"/>
      <c r="P243" s="62"/>
      <c r="Q243" s="62"/>
    </row>
    <row r="244" spans="1:17" ht="15" customHeight="1" x14ac:dyDescent="0.25">
      <c r="A244" s="92" t="s">
        <v>205</v>
      </c>
      <c r="B244" s="92"/>
      <c r="C244" s="92"/>
      <c r="D244" s="92"/>
      <c r="E244" s="92"/>
      <c r="F244" s="93">
        <v>1327</v>
      </c>
      <c r="G244" s="62"/>
      <c r="H244" s="62"/>
      <c r="I244" s="62"/>
      <c r="J244" s="62"/>
      <c r="K244" s="62"/>
      <c r="L244" s="62"/>
      <c r="M244" s="62"/>
      <c r="N244" s="62"/>
      <c r="O244" s="62"/>
      <c r="P244" s="62"/>
      <c r="Q244" s="62"/>
    </row>
    <row r="245" spans="1:17" ht="15" customHeight="1" x14ac:dyDescent="0.25">
      <c r="A245" s="92" t="s">
        <v>206</v>
      </c>
      <c r="B245" s="92"/>
      <c r="C245" s="92"/>
      <c r="D245" s="92"/>
      <c r="E245" s="92"/>
      <c r="F245" s="93">
        <v>1815</v>
      </c>
      <c r="G245" s="62"/>
      <c r="H245" s="62"/>
      <c r="I245" s="62"/>
      <c r="J245" s="62"/>
      <c r="K245" s="62"/>
      <c r="L245" s="62"/>
      <c r="M245" s="62"/>
      <c r="N245" s="62"/>
      <c r="O245" s="62"/>
      <c r="P245" s="62"/>
      <c r="Q245" s="62"/>
    </row>
    <row r="246" spans="1:17" ht="15" customHeight="1" x14ac:dyDescent="0.25">
      <c r="A246" s="92" t="s">
        <v>207</v>
      </c>
      <c r="B246" s="92"/>
      <c r="C246" s="92"/>
      <c r="D246" s="92"/>
      <c r="E246" s="92"/>
      <c r="F246" s="93">
        <v>222</v>
      </c>
      <c r="G246" s="62"/>
      <c r="H246" s="62"/>
      <c r="I246" s="62"/>
      <c r="J246" s="62"/>
      <c r="K246" s="62"/>
      <c r="L246" s="62"/>
      <c r="M246" s="62"/>
      <c r="N246" s="62"/>
      <c r="O246" s="62"/>
      <c r="P246" s="62"/>
      <c r="Q246" s="62"/>
    </row>
    <row r="247" spans="1:17" ht="15" customHeight="1" x14ac:dyDescent="0.25">
      <c r="A247" s="92" t="s">
        <v>208</v>
      </c>
      <c r="B247" s="92"/>
      <c r="C247" s="92"/>
      <c r="D247" s="92"/>
      <c r="E247" s="92"/>
      <c r="F247" s="93">
        <v>144</v>
      </c>
      <c r="G247" s="62"/>
      <c r="H247" s="62"/>
      <c r="I247" s="62"/>
      <c r="J247" s="62"/>
      <c r="K247" s="62"/>
      <c r="L247" s="62"/>
      <c r="M247" s="62"/>
      <c r="N247" s="62"/>
      <c r="O247" s="62"/>
      <c r="P247" s="62"/>
      <c r="Q247" s="62"/>
    </row>
    <row r="248" spans="1:17" ht="15" customHeight="1" x14ac:dyDescent="0.25">
      <c r="A248" s="92" t="s">
        <v>209</v>
      </c>
      <c r="B248" s="92"/>
      <c r="C248" s="92"/>
      <c r="D248" s="92"/>
      <c r="E248" s="92"/>
      <c r="F248" s="93">
        <v>264</v>
      </c>
      <c r="G248" s="62"/>
      <c r="H248" s="62"/>
      <c r="I248" s="62"/>
      <c r="J248" s="62"/>
      <c r="K248" s="62"/>
      <c r="L248" s="62"/>
      <c r="M248" s="62"/>
      <c r="N248" s="62"/>
      <c r="O248" s="62"/>
      <c r="P248" s="62"/>
      <c r="Q248" s="62"/>
    </row>
    <row r="249" spans="1:17" ht="15" customHeight="1" x14ac:dyDescent="0.25">
      <c r="A249" s="92" t="s">
        <v>210</v>
      </c>
      <c r="B249" s="92"/>
      <c r="C249" s="92"/>
      <c r="D249" s="92"/>
      <c r="E249" s="92"/>
      <c r="F249" s="93">
        <v>27113</v>
      </c>
      <c r="G249" s="62"/>
      <c r="H249" s="62"/>
      <c r="I249" s="62"/>
      <c r="J249" s="62"/>
      <c r="K249" s="62"/>
      <c r="L249" s="62"/>
      <c r="M249" s="62"/>
      <c r="N249" s="62"/>
      <c r="O249" s="62"/>
      <c r="P249" s="62"/>
      <c r="Q249" s="62"/>
    </row>
    <row r="250" spans="1:17" ht="15" customHeight="1" x14ac:dyDescent="0.25">
      <c r="A250" s="92" t="s">
        <v>211</v>
      </c>
      <c r="B250" s="92"/>
      <c r="C250" s="92"/>
      <c r="D250" s="92"/>
      <c r="E250" s="92"/>
      <c r="F250" s="93">
        <v>1128</v>
      </c>
      <c r="G250" s="62"/>
      <c r="H250" s="62"/>
      <c r="I250" s="62"/>
      <c r="J250" s="62"/>
      <c r="K250" s="62"/>
      <c r="L250" s="62"/>
      <c r="M250" s="62"/>
      <c r="N250" s="62"/>
      <c r="O250" s="62"/>
      <c r="P250" s="62"/>
      <c r="Q250" s="62"/>
    </row>
    <row r="251" spans="1:17" ht="15" customHeight="1" x14ac:dyDescent="0.25">
      <c r="A251" s="92" t="s">
        <v>212</v>
      </c>
      <c r="B251" s="92"/>
      <c r="C251" s="92"/>
      <c r="D251" s="92"/>
      <c r="E251" s="92"/>
      <c r="F251" s="93">
        <v>82685</v>
      </c>
      <c r="G251" s="62"/>
      <c r="H251" s="62"/>
      <c r="I251" s="62"/>
      <c r="J251" s="62"/>
      <c r="K251" s="62"/>
      <c r="L251" s="62"/>
      <c r="M251" s="62"/>
      <c r="N251" s="62"/>
      <c r="O251" s="62"/>
      <c r="P251" s="62"/>
      <c r="Q251" s="62"/>
    </row>
    <row r="252" spans="1:17" ht="15" customHeight="1" x14ac:dyDescent="0.25">
      <c r="A252" s="92" t="s">
        <v>213</v>
      </c>
      <c r="B252" s="92"/>
      <c r="C252" s="92"/>
      <c r="D252" s="92"/>
      <c r="E252" s="92"/>
      <c r="F252" s="93">
        <v>48564</v>
      </c>
      <c r="G252" s="62"/>
      <c r="H252" s="62"/>
      <c r="I252" s="62"/>
      <c r="J252" s="62"/>
      <c r="K252" s="62"/>
      <c r="L252" s="62"/>
      <c r="M252" s="62"/>
      <c r="N252" s="62"/>
      <c r="O252" s="62"/>
      <c r="P252" s="62"/>
      <c r="Q252" s="62"/>
    </row>
    <row r="253" spans="1:17" ht="15" customHeight="1" x14ac:dyDescent="0.25">
      <c r="A253" s="92" t="s">
        <v>214</v>
      </c>
      <c r="B253" s="92"/>
      <c r="C253" s="92"/>
      <c r="D253" s="92"/>
      <c r="E253" s="92"/>
      <c r="F253" s="93">
        <v>74346</v>
      </c>
      <c r="G253" s="62"/>
      <c r="H253" s="62"/>
      <c r="I253" s="62"/>
      <c r="J253" s="62"/>
      <c r="K253" s="62"/>
      <c r="L253" s="62"/>
      <c r="M253" s="62"/>
      <c r="N253" s="62"/>
      <c r="O253" s="62"/>
      <c r="P253" s="62"/>
      <c r="Q253" s="62"/>
    </row>
    <row r="254" spans="1:17" ht="15" customHeight="1" x14ac:dyDescent="0.25">
      <c r="A254" s="92" t="s">
        <v>215</v>
      </c>
      <c r="B254" s="92"/>
      <c r="C254" s="92"/>
      <c r="D254" s="92"/>
      <c r="E254" s="92"/>
      <c r="F254" s="93">
        <v>44385</v>
      </c>
      <c r="G254" s="62"/>
      <c r="H254" s="62"/>
      <c r="I254" s="62"/>
      <c r="J254" s="62"/>
      <c r="K254" s="62"/>
      <c r="L254" s="62"/>
      <c r="M254" s="62"/>
      <c r="N254" s="62"/>
      <c r="O254" s="62"/>
      <c r="P254" s="62"/>
      <c r="Q254" s="62"/>
    </row>
    <row r="255" spans="1:17" ht="15" customHeight="1" x14ac:dyDescent="0.25">
      <c r="A255" s="92" t="s">
        <v>216</v>
      </c>
      <c r="B255" s="92"/>
      <c r="C255" s="92"/>
      <c r="D255" s="92"/>
      <c r="E255" s="92"/>
      <c r="F255" s="93">
        <v>1867</v>
      </c>
      <c r="G255" s="62"/>
      <c r="H255" s="62"/>
      <c r="I255" s="62"/>
      <c r="J255" s="62"/>
      <c r="K255" s="62"/>
      <c r="L255" s="62"/>
      <c r="M255" s="62"/>
      <c r="N255" s="62"/>
      <c r="O255" s="62"/>
      <c r="P255" s="62"/>
      <c r="Q255" s="62"/>
    </row>
    <row r="256" spans="1:17" ht="15" customHeight="1" x14ac:dyDescent="0.25">
      <c r="A256" s="92" t="s">
        <v>217</v>
      </c>
      <c r="B256" s="92"/>
      <c r="C256" s="92"/>
      <c r="D256" s="92"/>
      <c r="E256" s="92"/>
      <c r="F256" s="93">
        <v>228</v>
      </c>
      <c r="G256" s="62"/>
      <c r="H256" s="62"/>
      <c r="I256" s="62"/>
      <c r="J256" s="62"/>
      <c r="K256" s="62"/>
      <c r="L256" s="62"/>
      <c r="M256" s="62"/>
      <c r="N256" s="62"/>
      <c r="O256" s="62"/>
      <c r="P256" s="62"/>
      <c r="Q256" s="62"/>
    </row>
    <row r="257" spans="1:17" ht="15" customHeight="1" x14ac:dyDescent="0.25">
      <c r="A257" s="92" t="s">
        <v>218</v>
      </c>
      <c r="B257" s="92"/>
      <c r="C257" s="92"/>
      <c r="D257" s="92"/>
      <c r="E257" s="92"/>
      <c r="F257" s="93">
        <v>620</v>
      </c>
      <c r="G257" s="62"/>
      <c r="H257" s="62"/>
      <c r="I257" s="62"/>
      <c r="J257" s="62"/>
      <c r="K257" s="62"/>
      <c r="L257" s="62"/>
      <c r="M257" s="62"/>
      <c r="N257" s="62"/>
      <c r="O257" s="62"/>
      <c r="P257" s="62"/>
      <c r="Q257" s="62"/>
    </row>
    <row r="258" spans="1:17" ht="15" customHeight="1" x14ac:dyDescent="0.25">
      <c r="A258" s="92" t="s">
        <v>219</v>
      </c>
      <c r="B258" s="92"/>
      <c r="C258" s="92"/>
      <c r="D258" s="92"/>
      <c r="E258" s="92"/>
      <c r="F258" s="93">
        <v>590</v>
      </c>
      <c r="G258" s="62"/>
      <c r="H258" s="62"/>
      <c r="I258" s="62"/>
      <c r="J258" s="62"/>
      <c r="K258" s="62"/>
      <c r="L258" s="62"/>
      <c r="M258" s="62"/>
      <c r="N258" s="62"/>
      <c r="O258" s="62"/>
      <c r="P258" s="62"/>
      <c r="Q258" s="62"/>
    </row>
    <row r="259" spans="1:17" ht="15" customHeight="1" x14ac:dyDescent="0.25">
      <c r="A259" s="92" t="s">
        <v>220</v>
      </c>
      <c r="B259" s="92"/>
      <c r="C259" s="92"/>
      <c r="D259" s="92"/>
      <c r="E259" s="92"/>
      <c r="F259" s="93">
        <v>133</v>
      </c>
      <c r="G259" s="62"/>
      <c r="H259" s="62"/>
      <c r="I259" s="62"/>
      <c r="J259" s="62"/>
      <c r="K259" s="62"/>
      <c r="L259" s="62"/>
      <c r="M259" s="62"/>
      <c r="N259" s="62"/>
      <c r="O259" s="62"/>
      <c r="P259" s="62"/>
      <c r="Q259" s="62"/>
    </row>
    <row r="260" spans="1:17" ht="15" customHeight="1" x14ac:dyDescent="0.25">
      <c r="A260" s="92" t="s">
        <v>221</v>
      </c>
      <c r="B260" s="92"/>
      <c r="C260" s="92"/>
      <c r="D260" s="92"/>
      <c r="E260" s="92"/>
      <c r="F260" s="93">
        <v>407</v>
      </c>
      <c r="G260" s="62"/>
      <c r="H260" s="62"/>
      <c r="I260" s="62"/>
      <c r="J260" s="62"/>
      <c r="K260" s="62"/>
      <c r="L260" s="62"/>
      <c r="M260" s="62"/>
      <c r="N260" s="62"/>
      <c r="O260" s="62"/>
      <c r="P260" s="62"/>
      <c r="Q260" s="62"/>
    </row>
    <row r="261" spans="1:17" ht="15" customHeight="1" x14ac:dyDescent="0.25">
      <c r="A261" s="92" t="s">
        <v>222</v>
      </c>
      <c r="B261" s="92"/>
      <c r="C261" s="92"/>
      <c r="D261" s="92"/>
      <c r="E261" s="92"/>
      <c r="F261" s="93">
        <v>1576</v>
      </c>
      <c r="G261" s="62"/>
      <c r="H261" s="62"/>
      <c r="I261" s="62"/>
      <c r="J261" s="62"/>
      <c r="K261" s="62"/>
      <c r="L261" s="62"/>
      <c r="M261" s="62"/>
      <c r="N261" s="62"/>
      <c r="O261" s="62"/>
      <c r="P261" s="62"/>
      <c r="Q261" s="62"/>
    </row>
    <row r="262" spans="1:17" ht="15" customHeight="1" x14ac:dyDescent="0.25">
      <c r="A262" s="92" t="s">
        <v>223</v>
      </c>
      <c r="B262" s="92"/>
      <c r="C262" s="92"/>
      <c r="D262" s="92"/>
      <c r="E262" s="92"/>
      <c r="F262" s="93">
        <v>279</v>
      </c>
      <c r="G262" s="62"/>
      <c r="H262" s="62"/>
      <c r="I262" s="62"/>
      <c r="J262" s="62"/>
      <c r="K262" s="62"/>
      <c r="L262" s="62"/>
      <c r="M262" s="62"/>
      <c r="N262" s="62"/>
      <c r="O262" s="62"/>
      <c r="P262" s="62"/>
      <c r="Q262" s="62"/>
    </row>
    <row r="263" spans="1:17" ht="15" customHeight="1" x14ac:dyDescent="0.25">
      <c r="A263" s="92" t="s">
        <v>224</v>
      </c>
      <c r="B263" s="92"/>
      <c r="C263" s="92"/>
      <c r="D263" s="92"/>
      <c r="E263" s="92"/>
      <c r="F263" s="93">
        <v>36</v>
      </c>
      <c r="G263" s="62"/>
      <c r="H263" s="62"/>
      <c r="I263" s="62"/>
      <c r="J263" s="62"/>
      <c r="K263" s="62"/>
      <c r="L263" s="62"/>
      <c r="M263" s="62"/>
      <c r="N263" s="62"/>
      <c r="O263" s="62"/>
      <c r="P263" s="62"/>
      <c r="Q263" s="62"/>
    </row>
    <row r="264" spans="1:17" ht="15" customHeight="1" x14ac:dyDescent="0.25">
      <c r="A264" s="92" t="s">
        <v>225</v>
      </c>
      <c r="B264" s="92"/>
      <c r="C264" s="92"/>
      <c r="D264" s="92"/>
      <c r="E264" s="92"/>
      <c r="F264" s="93">
        <v>6</v>
      </c>
      <c r="G264" s="62"/>
      <c r="H264" s="62"/>
      <c r="I264" s="62"/>
      <c r="J264" s="62"/>
      <c r="K264" s="62"/>
      <c r="L264" s="62"/>
      <c r="M264" s="62"/>
      <c r="N264" s="62"/>
      <c r="O264" s="62"/>
      <c r="P264" s="62"/>
      <c r="Q264" s="62"/>
    </row>
    <row r="265" spans="1:17" ht="15" customHeight="1" x14ac:dyDescent="0.25">
      <c r="A265" s="92" t="s">
        <v>226</v>
      </c>
      <c r="B265" s="92"/>
      <c r="C265" s="92"/>
      <c r="D265" s="92"/>
      <c r="E265" s="92"/>
      <c r="F265" s="93">
        <v>7</v>
      </c>
      <c r="G265" s="62"/>
      <c r="H265" s="62"/>
      <c r="I265" s="62"/>
      <c r="J265" s="62"/>
      <c r="K265" s="62"/>
      <c r="L265" s="62"/>
      <c r="M265" s="62"/>
      <c r="N265" s="62"/>
      <c r="O265" s="62"/>
      <c r="P265" s="62"/>
      <c r="Q265" s="62"/>
    </row>
    <row r="266" spans="1:17" ht="15" customHeight="1" x14ac:dyDescent="0.25">
      <c r="A266" s="92" t="s">
        <v>227</v>
      </c>
      <c r="B266" s="92"/>
      <c r="C266" s="92"/>
      <c r="D266" s="92"/>
      <c r="E266" s="92"/>
      <c r="F266" s="93">
        <v>4</v>
      </c>
      <c r="G266" s="62"/>
      <c r="H266" s="62"/>
      <c r="I266" s="62"/>
      <c r="J266" s="62"/>
      <c r="K266" s="62"/>
      <c r="L266" s="62"/>
      <c r="M266" s="62"/>
      <c r="N266" s="62"/>
      <c r="O266" s="62"/>
      <c r="P266" s="62"/>
      <c r="Q266" s="62"/>
    </row>
    <row r="267" spans="1:17" ht="15" customHeight="1" x14ac:dyDescent="0.25">
      <c r="A267" s="92" t="s">
        <v>228</v>
      </c>
      <c r="B267" s="92"/>
      <c r="C267" s="92"/>
      <c r="D267" s="92"/>
      <c r="E267" s="92"/>
      <c r="F267" s="93">
        <v>56</v>
      </c>
      <c r="G267" s="62"/>
      <c r="H267" s="62"/>
      <c r="I267" s="62"/>
      <c r="J267" s="62"/>
      <c r="K267" s="62"/>
      <c r="L267" s="62"/>
      <c r="M267" s="62"/>
      <c r="N267" s="62"/>
      <c r="O267" s="62"/>
      <c r="P267" s="62"/>
      <c r="Q267" s="62"/>
    </row>
    <row r="268" spans="1:17" ht="15" customHeight="1" x14ac:dyDescent="0.25">
      <c r="A268" s="92" t="s">
        <v>229</v>
      </c>
      <c r="B268" s="92"/>
      <c r="C268" s="92"/>
      <c r="D268" s="92"/>
      <c r="E268" s="92"/>
      <c r="F268" s="93">
        <v>11</v>
      </c>
      <c r="G268" s="62"/>
      <c r="H268" s="62"/>
      <c r="I268" s="62"/>
      <c r="J268" s="62"/>
      <c r="K268" s="62"/>
      <c r="L268" s="62"/>
      <c r="M268" s="62"/>
      <c r="N268" s="62"/>
      <c r="O268" s="62"/>
      <c r="P268" s="62"/>
      <c r="Q268" s="62"/>
    </row>
    <row r="269" spans="1:17" ht="15" customHeight="1" x14ac:dyDescent="0.25">
      <c r="A269" s="92" t="s">
        <v>230</v>
      </c>
      <c r="B269" s="92"/>
      <c r="C269" s="92"/>
      <c r="D269" s="92"/>
      <c r="E269" s="92"/>
      <c r="F269" s="93">
        <v>18</v>
      </c>
      <c r="G269" s="62"/>
      <c r="H269" s="62"/>
      <c r="I269" s="62"/>
      <c r="J269" s="62"/>
      <c r="K269" s="62"/>
      <c r="L269" s="62"/>
      <c r="M269" s="62"/>
      <c r="N269" s="62"/>
      <c r="O269" s="62"/>
      <c r="P269" s="62"/>
      <c r="Q269" s="62"/>
    </row>
    <row r="270" spans="1:17" ht="15" customHeight="1" x14ac:dyDescent="0.25">
      <c r="A270" s="92" t="s">
        <v>231</v>
      </c>
      <c r="B270" s="92"/>
      <c r="C270" s="92"/>
      <c r="D270" s="92"/>
      <c r="E270" s="92"/>
      <c r="F270" s="93">
        <v>4</v>
      </c>
      <c r="G270" s="62"/>
      <c r="H270" s="62"/>
      <c r="I270" s="62"/>
      <c r="J270" s="62"/>
      <c r="K270" s="62"/>
      <c r="L270" s="62"/>
      <c r="M270" s="62"/>
      <c r="N270" s="62"/>
      <c r="O270" s="62"/>
      <c r="P270" s="62"/>
      <c r="Q270" s="62"/>
    </row>
    <row r="271" spans="1:17" ht="15" customHeight="1" x14ac:dyDescent="0.25">
      <c r="A271" s="92" t="s">
        <v>232</v>
      </c>
      <c r="B271" s="92"/>
      <c r="C271" s="92"/>
      <c r="D271" s="92"/>
      <c r="E271" s="92"/>
      <c r="F271" s="93">
        <v>31</v>
      </c>
      <c r="G271" s="62"/>
      <c r="H271" s="62"/>
      <c r="I271" s="62"/>
      <c r="J271" s="62"/>
      <c r="K271" s="62"/>
      <c r="L271" s="62"/>
      <c r="M271" s="62"/>
      <c r="N271" s="62"/>
      <c r="O271" s="62"/>
      <c r="P271" s="62"/>
      <c r="Q271" s="62"/>
    </row>
    <row r="272" spans="1:17" ht="15" customHeight="1" x14ac:dyDescent="0.25">
      <c r="A272" s="92" t="s">
        <v>233</v>
      </c>
      <c r="B272" s="92"/>
      <c r="C272" s="92"/>
      <c r="D272" s="92"/>
      <c r="E272" s="92"/>
      <c r="F272" s="93">
        <v>20</v>
      </c>
      <c r="G272" s="62"/>
      <c r="H272" s="62"/>
      <c r="I272" s="62"/>
      <c r="J272" s="62"/>
      <c r="K272" s="62"/>
      <c r="L272" s="62"/>
      <c r="M272" s="62"/>
      <c r="N272" s="62"/>
      <c r="O272" s="62"/>
      <c r="P272" s="62"/>
      <c r="Q272" s="62"/>
    </row>
    <row r="273" spans="1:17" ht="15" customHeight="1" x14ac:dyDescent="0.25">
      <c r="A273" s="99" t="s">
        <v>234</v>
      </c>
      <c r="B273" s="99"/>
      <c r="C273" s="99"/>
      <c r="D273" s="99"/>
      <c r="E273" s="99"/>
      <c r="F273" s="100">
        <v>146</v>
      </c>
      <c r="G273" s="62"/>
      <c r="H273" s="62"/>
      <c r="I273" s="62"/>
      <c r="J273" s="62"/>
      <c r="K273" s="62"/>
      <c r="L273" s="62"/>
      <c r="M273" s="62"/>
      <c r="N273" s="62"/>
      <c r="O273" s="62"/>
      <c r="P273" s="62"/>
      <c r="Q273" s="62"/>
    </row>
    <row r="274" spans="1:17" ht="15" customHeight="1" x14ac:dyDescent="0.25">
      <c r="A274" s="157" t="s">
        <v>6</v>
      </c>
      <c r="B274" s="158"/>
      <c r="C274" s="158"/>
      <c r="D274" s="158"/>
      <c r="E274" s="159"/>
      <c r="F274" s="86">
        <f>SUM(F224:F273)</f>
        <v>602940</v>
      </c>
      <c r="G274" s="62"/>
      <c r="H274" s="62"/>
      <c r="I274" s="62"/>
      <c r="J274" s="62"/>
      <c r="K274" s="62"/>
      <c r="L274" s="62"/>
      <c r="M274" s="62"/>
      <c r="N274" s="62"/>
      <c r="O274" s="62"/>
      <c r="P274" s="62"/>
      <c r="Q274" s="62"/>
    </row>
    <row r="275" spans="1:17" ht="3.75" customHeight="1" x14ac:dyDescent="0.25">
      <c r="A275" s="101"/>
      <c r="B275" s="101"/>
      <c r="C275" s="101"/>
      <c r="D275" s="101"/>
      <c r="E275" s="101"/>
      <c r="F275" s="102"/>
      <c r="G275" s="67"/>
      <c r="H275" s="67"/>
      <c r="I275" s="67"/>
      <c r="J275" s="67"/>
      <c r="K275" s="67"/>
      <c r="L275" s="67"/>
      <c r="M275" s="67"/>
      <c r="N275" s="67"/>
      <c r="O275" s="67"/>
      <c r="P275" s="67"/>
      <c r="Q275" s="67"/>
    </row>
    <row r="276" spans="1:17" ht="16.5" thickBot="1" x14ac:dyDescent="0.3">
      <c r="A276" s="129" t="s">
        <v>253</v>
      </c>
      <c r="B276" s="111"/>
      <c r="C276" s="111"/>
      <c r="D276" s="111"/>
      <c r="E276" s="132"/>
      <c r="F276" s="132"/>
      <c r="G276" s="132"/>
      <c r="H276" s="132"/>
      <c r="I276" s="132"/>
      <c r="J276" s="132"/>
      <c r="K276" s="132"/>
      <c r="L276" s="132"/>
      <c r="M276" s="132"/>
      <c r="N276" s="132"/>
      <c r="O276" s="132"/>
      <c r="P276" s="132"/>
      <c r="Q276" s="132"/>
    </row>
    <row r="277" spans="1:17" ht="3.75" customHeight="1" x14ac:dyDescent="0.25">
      <c r="A277" s="62"/>
      <c r="B277" s="62"/>
      <c r="C277" s="62"/>
      <c r="D277" s="62"/>
      <c r="E277" s="62"/>
      <c r="F277" s="62"/>
      <c r="G277" s="62"/>
      <c r="H277" s="62"/>
      <c r="I277" s="62"/>
      <c r="J277" s="62"/>
      <c r="K277" s="62"/>
      <c r="L277" s="62"/>
      <c r="M277" s="62"/>
      <c r="N277" s="62"/>
      <c r="O277" s="62"/>
      <c r="P277" s="62"/>
      <c r="Q277" s="62"/>
    </row>
    <row r="278" spans="1:17" ht="15" customHeight="1" x14ac:dyDescent="0.25">
      <c r="A278" s="147" t="s">
        <v>235</v>
      </c>
      <c r="B278" s="103" t="s">
        <v>6</v>
      </c>
      <c r="C278" s="103" t="s">
        <v>91</v>
      </c>
      <c r="D278" s="103" t="s">
        <v>92</v>
      </c>
      <c r="E278" s="103" t="s">
        <v>93</v>
      </c>
      <c r="F278" s="103" t="s">
        <v>94</v>
      </c>
      <c r="G278" s="103" t="s">
        <v>95</v>
      </c>
      <c r="H278" s="103" t="s">
        <v>96</v>
      </c>
      <c r="I278" s="103" t="s">
        <v>97</v>
      </c>
      <c r="J278" s="103" t="s">
        <v>98</v>
      </c>
      <c r="K278" s="103" t="s">
        <v>99</v>
      </c>
      <c r="L278" s="62"/>
      <c r="M278" s="62"/>
      <c r="N278" s="62"/>
      <c r="O278" s="62"/>
      <c r="P278" s="62"/>
      <c r="Q278" s="62"/>
    </row>
    <row r="279" spans="1:17" ht="15" customHeight="1" x14ac:dyDescent="0.25">
      <c r="A279" s="104" t="s">
        <v>145</v>
      </c>
      <c r="B279" s="105">
        <f>SUM(C279:K279)</f>
        <v>83230</v>
      </c>
      <c r="C279" s="106">
        <v>9364</v>
      </c>
      <c r="D279" s="106">
        <v>8011</v>
      </c>
      <c r="E279" s="106">
        <v>8807</v>
      </c>
      <c r="F279" s="106">
        <v>8252</v>
      </c>
      <c r="G279" s="106">
        <v>9782</v>
      </c>
      <c r="H279" s="106">
        <v>9477</v>
      </c>
      <c r="I279" s="106">
        <v>10062</v>
      </c>
      <c r="J279" s="106">
        <v>9242</v>
      </c>
      <c r="K279" s="106">
        <v>10233</v>
      </c>
      <c r="L279" s="62"/>
      <c r="M279" s="62"/>
      <c r="N279" s="62"/>
      <c r="O279" s="62"/>
      <c r="P279" s="62"/>
      <c r="Q279" s="62"/>
    </row>
    <row r="280" spans="1:17" ht="15" customHeight="1" x14ac:dyDescent="0.25">
      <c r="A280" s="107" t="s">
        <v>236</v>
      </c>
      <c r="B280" s="105">
        <f>SUM(C280:K280)</f>
        <v>949662</v>
      </c>
      <c r="C280" s="106">
        <v>98532</v>
      </c>
      <c r="D280" s="106">
        <v>89650</v>
      </c>
      <c r="E280" s="106">
        <v>102178</v>
      </c>
      <c r="F280" s="106">
        <v>102403</v>
      </c>
      <c r="G280" s="106">
        <v>107961</v>
      </c>
      <c r="H280" s="106">
        <v>105531</v>
      </c>
      <c r="I280" s="106">
        <v>114199</v>
      </c>
      <c r="J280" s="106">
        <v>112563</v>
      </c>
      <c r="K280" s="106">
        <v>116645</v>
      </c>
      <c r="L280" s="62"/>
      <c r="M280" s="62"/>
      <c r="N280" s="62"/>
      <c r="O280" s="62"/>
      <c r="P280" s="62"/>
      <c r="Q280" s="62"/>
    </row>
    <row r="281" spans="1:17" ht="15" customHeight="1" x14ac:dyDescent="0.25">
      <c r="A281" s="107" t="s">
        <v>147</v>
      </c>
      <c r="B281" s="105">
        <f>SUM(C281:K281)</f>
        <v>920678</v>
      </c>
      <c r="C281" s="106">
        <v>96088</v>
      </c>
      <c r="D281" s="106">
        <v>87122</v>
      </c>
      <c r="E281" s="106">
        <v>97753</v>
      </c>
      <c r="F281" s="106">
        <v>97899</v>
      </c>
      <c r="G281" s="106">
        <v>106464</v>
      </c>
      <c r="H281" s="106">
        <v>103497</v>
      </c>
      <c r="I281" s="106">
        <v>110674</v>
      </c>
      <c r="J281" s="106">
        <v>106510</v>
      </c>
      <c r="K281" s="106">
        <v>114671</v>
      </c>
      <c r="L281" s="62"/>
      <c r="M281" s="62"/>
      <c r="N281" s="62"/>
      <c r="O281" s="62"/>
      <c r="P281" s="62"/>
      <c r="Q281" s="62"/>
    </row>
    <row r="282" spans="1:17" ht="15" customHeight="1" x14ac:dyDescent="0.25">
      <c r="A282" s="140" t="s">
        <v>148</v>
      </c>
      <c r="B282" s="139">
        <f>SUM(C282:K282)</f>
        <v>1287430</v>
      </c>
      <c r="C282" s="108">
        <v>132970</v>
      </c>
      <c r="D282" s="108">
        <v>116095</v>
      </c>
      <c r="E282" s="108">
        <v>134872</v>
      </c>
      <c r="F282" s="108">
        <v>136045</v>
      </c>
      <c r="G282" s="108">
        <v>148927</v>
      </c>
      <c r="H282" s="108">
        <v>144053</v>
      </c>
      <c r="I282" s="108">
        <v>157576</v>
      </c>
      <c r="J282" s="108">
        <v>152187</v>
      </c>
      <c r="K282" s="108">
        <v>164705</v>
      </c>
      <c r="L282" s="62"/>
      <c r="M282" s="62"/>
      <c r="N282" s="62"/>
      <c r="O282" s="62"/>
      <c r="P282" s="62"/>
      <c r="Q282" s="62"/>
    </row>
    <row r="283" spans="1:17" ht="15" customHeight="1" x14ac:dyDescent="0.25">
      <c r="A283" s="147" t="s">
        <v>6</v>
      </c>
      <c r="B283" s="86">
        <f t="shared" ref="B283:K283" si="20">SUM(B279:B282)</f>
        <v>3241000</v>
      </c>
      <c r="C283" s="86">
        <f t="shared" si="20"/>
        <v>336954</v>
      </c>
      <c r="D283" s="86">
        <f t="shared" si="20"/>
        <v>300878</v>
      </c>
      <c r="E283" s="86">
        <f t="shared" si="20"/>
        <v>343610</v>
      </c>
      <c r="F283" s="86">
        <f t="shared" si="20"/>
        <v>344599</v>
      </c>
      <c r="G283" s="86">
        <f t="shared" si="20"/>
        <v>373134</v>
      </c>
      <c r="H283" s="86">
        <f t="shared" si="20"/>
        <v>362558</v>
      </c>
      <c r="I283" s="86">
        <f t="shared" si="20"/>
        <v>392511</v>
      </c>
      <c r="J283" s="86">
        <f t="shared" si="20"/>
        <v>380502</v>
      </c>
      <c r="K283" s="86">
        <f t="shared" si="20"/>
        <v>406254</v>
      </c>
      <c r="L283" s="62"/>
      <c r="M283" s="62"/>
      <c r="N283" s="62"/>
      <c r="O283" s="62"/>
      <c r="P283" s="62"/>
      <c r="Q283" s="62"/>
    </row>
    <row r="284" spans="1:17" ht="3.75" customHeight="1" x14ac:dyDescent="0.25">
      <c r="A284" s="62"/>
      <c r="B284" s="62"/>
      <c r="C284" s="62"/>
      <c r="D284" s="62"/>
      <c r="E284" s="116"/>
      <c r="F284" s="62"/>
      <c r="G284" s="62"/>
      <c r="H284" s="62"/>
      <c r="I284" s="62"/>
      <c r="J284" s="62"/>
      <c r="K284" s="62"/>
      <c r="L284" s="62"/>
      <c r="M284" s="62"/>
      <c r="N284" s="62"/>
      <c r="O284" s="62"/>
      <c r="P284" s="62"/>
      <c r="Q284" s="62"/>
    </row>
  </sheetData>
  <mergeCells count="51">
    <mergeCell ref="I33:J33"/>
    <mergeCell ref="A2:Q2"/>
    <mergeCell ref="A5:Q5"/>
    <mergeCell ref="A6:Q6"/>
    <mergeCell ref="A7:Q7"/>
    <mergeCell ref="A8:Q8"/>
    <mergeCell ref="E71:E72"/>
    <mergeCell ref="F71:F72"/>
    <mergeCell ref="K104:L104"/>
    <mergeCell ref="N71:N72"/>
    <mergeCell ref="O71:Q71"/>
    <mergeCell ref="A71:A72"/>
    <mergeCell ref="B71:B72"/>
    <mergeCell ref="C71:C72"/>
    <mergeCell ref="A106:B106"/>
    <mergeCell ref="K106:L106"/>
    <mergeCell ref="A105:B105"/>
    <mergeCell ref="K105:L105"/>
    <mergeCell ref="H71:H72"/>
    <mergeCell ref="I71:I72"/>
    <mergeCell ref="J71:J72"/>
    <mergeCell ref="K71:M71"/>
    <mergeCell ref="H88:Q88"/>
    <mergeCell ref="A102:E102"/>
    <mergeCell ref="K102:O102"/>
    <mergeCell ref="A104:B104"/>
    <mergeCell ref="D71:D72"/>
    <mergeCell ref="A107:B107"/>
    <mergeCell ref="K107:L107"/>
    <mergeCell ref="A108:B108"/>
    <mergeCell ref="K108:L108"/>
    <mergeCell ref="O179:Q179"/>
    <mergeCell ref="A109:B109"/>
    <mergeCell ref="K109:L109"/>
    <mergeCell ref="A110:B110"/>
    <mergeCell ref="K110:L110"/>
    <mergeCell ref="A143:A144"/>
    <mergeCell ref="B143:B144"/>
    <mergeCell ref="C143:E143"/>
    <mergeCell ref="A274:E274"/>
    <mergeCell ref="A172:N172"/>
    <mergeCell ref="A179:E179"/>
    <mergeCell ref="M179:N181"/>
    <mergeCell ref="F143:G143"/>
    <mergeCell ref="H143:I143"/>
    <mergeCell ref="J143:N143"/>
    <mergeCell ref="A216:E216"/>
    <mergeCell ref="A217:E217"/>
    <mergeCell ref="A223:E223"/>
    <mergeCell ref="A191:E191"/>
    <mergeCell ref="A192:E192"/>
  </mergeCells>
  <printOptions horizontalCentered="1"/>
  <pageMargins left="0.51181102362204722" right="0.51181102362204722" top="0.55118110236220474" bottom="0.55118110236220474" header="0.31496062992125984" footer="0.31496062992125984"/>
  <pageSetup scale="58" fitToHeight="0" orientation="landscape" horizontalDpi="4294967295" verticalDpi="4294967295" r:id="rId1"/>
  <rowBreaks count="4" manualBreakCount="4">
    <brk id="67" max="16" man="1"/>
    <brk id="121" max="16" man="1"/>
    <brk id="172" max="16" man="1"/>
    <brk id="219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Casos CEM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dvillagomez</cp:lastModifiedBy>
  <cp:lastPrinted>2019-10-15T05:48:15Z</cp:lastPrinted>
  <dcterms:created xsi:type="dcterms:W3CDTF">2019-05-15T14:50:02Z</dcterms:created>
  <dcterms:modified xsi:type="dcterms:W3CDTF">2019-10-15T19:47:05Z</dcterms:modified>
</cp:coreProperties>
</file>